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ошев Дмитрий\Downloads\"/>
    </mc:Choice>
  </mc:AlternateContent>
  <bookViews>
    <workbookView xWindow="0" yWindow="0" windowWidth="21600" windowHeight="10360" tabRatio="865" firstSheet="15" activeTab="31"/>
  </bookViews>
  <sheets>
    <sheet name="ДЦ 63" sheetId="28" r:id="rId1"/>
    <sheet name="ДЦ 68" sheetId="53" r:id="rId2"/>
    <sheet name="ДЦ 73" sheetId="54" r:id="rId3"/>
    <sheet name="ДЦ 78" sheetId="78" r:id="rId4"/>
    <sheet name="ДЦ 85" sheetId="55" r:id="rId5"/>
    <sheet name="ДЦ 95" sheetId="79" r:id="rId6"/>
    <sheet name="ДЦ 95+" sheetId="80" r:id="rId7"/>
    <sheet name="ДЦЖ 58" sheetId="81" r:id="rId8"/>
    <sheet name="ДЦЖ 63 " sheetId="57" r:id="rId9"/>
    <sheet name="ДЦЖ 68" sheetId="58" r:id="rId10"/>
    <sheet name="ДЦЖ 68+" sheetId="82" r:id="rId11"/>
    <sheet name="Эстафета ДЦ" sheetId="70" r:id="rId12"/>
    <sheet name="Потоки ДЦ" sheetId="73" r:id="rId13"/>
    <sheet name="Жонглирование " sheetId="72" r:id="rId14"/>
    <sheet name="Список" sheetId="89" state="hidden" r:id="rId15"/>
    <sheet name="Р 58" sheetId="59" r:id="rId16"/>
    <sheet name="Р 63" sheetId="60" r:id="rId17"/>
    <sheet name="Р 68" sheetId="83" r:id="rId18"/>
    <sheet name="Р 68+" sheetId="84" r:id="rId19"/>
    <sheet name="ДВ 63" sheetId="61" r:id="rId20"/>
    <sheet name="ДВ 68" sheetId="62" r:id="rId21"/>
    <sheet name="ДВ 73" sheetId="63" r:id="rId22"/>
    <sheet name="ДВ 78" sheetId="86" r:id="rId23"/>
    <sheet name="ДВ 85" sheetId="64" r:id="rId24"/>
    <sheet name="ЭстафетаТ" sheetId="43" state="hidden" r:id="rId25"/>
    <sheet name="ДВ 95" sheetId="85" r:id="rId26"/>
    <sheet name="ДВ 95+" sheetId="87" r:id="rId27"/>
    <sheet name="Потоки ДВ" sheetId="74" r:id="rId28"/>
    <sheet name="Потоки рывок" sheetId="75" r:id="rId29"/>
    <sheet name="Сводная" sheetId="88" r:id="rId30"/>
    <sheet name="Судьи" sheetId="18" r:id="rId31"/>
    <sheet name="Титульный лист" sheetId="77" r:id="rId32"/>
  </sheets>
  <externalReferences>
    <externalReference r:id="rId33"/>
  </externalReferences>
  <definedNames>
    <definedName name="_13Excel_BuiltIn_Print_Area_2" localSheetId="22">#REF!</definedName>
    <definedName name="_13Excel_BuiltIn_Print_Area_2" localSheetId="25">#REF!</definedName>
    <definedName name="_13Excel_BuiltIn_Print_Area_2" localSheetId="26">#REF!</definedName>
    <definedName name="_13Excel_BuiltIn_Print_Area_2" localSheetId="3">#REF!</definedName>
    <definedName name="_13Excel_BuiltIn_Print_Area_2" localSheetId="5">#REF!</definedName>
    <definedName name="_13Excel_BuiltIn_Print_Area_2" localSheetId="6">#REF!</definedName>
    <definedName name="_13Excel_BuiltIn_Print_Area_2" localSheetId="7">#REF!</definedName>
    <definedName name="_13Excel_BuiltIn_Print_Area_2" localSheetId="10">#REF!</definedName>
    <definedName name="_13Excel_BuiltIn_Print_Area_2" localSheetId="17">#REF!</definedName>
    <definedName name="_13Excel_BuiltIn_Print_Area_2" localSheetId="18">#REF!</definedName>
    <definedName name="_13Excel_BuiltIn_Print_Area_2" localSheetId="31">#REF!</definedName>
    <definedName name="_13Excel_BuiltIn_Print_Area_2">#REF!</definedName>
    <definedName name="_26Excel_BuiltIn_Print_Area_3" localSheetId="22">#REF!</definedName>
    <definedName name="_26Excel_BuiltIn_Print_Area_3" localSheetId="25">#REF!</definedName>
    <definedName name="_26Excel_BuiltIn_Print_Area_3" localSheetId="26">#REF!</definedName>
    <definedName name="_26Excel_BuiltIn_Print_Area_3" localSheetId="3">#REF!</definedName>
    <definedName name="_26Excel_BuiltIn_Print_Area_3" localSheetId="5">#REF!</definedName>
    <definedName name="_26Excel_BuiltIn_Print_Area_3" localSheetId="6">#REF!</definedName>
    <definedName name="_26Excel_BuiltIn_Print_Area_3" localSheetId="7">#REF!</definedName>
    <definedName name="_26Excel_BuiltIn_Print_Area_3" localSheetId="10">#REF!</definedName>
    <definedName name="_26Excel_BuiltIn_Print_Area_3" localSheetId="17">#REF!</definedName>
    <definedName name="_26Excel_BuiltIn_Print_Area_3" localSheetId="18">#REF!</definedName>
    <definedName name="_26Excel_BuiltIn_Print_Area_3" localSheetId="31">#REF!</definedName>
    <definedName name="_26Excel_BuiltIn_Print_Area_3">#REF!</definedName>
    <definedName name="_xlnm._FilterDatabase" localSheetId="19" hidden="1">'ДВ 63'!$B$12:$S$13</definedName>
    <definedName name="_xlnm._FilterDatabase" localSheetId="20" hidden="1">'ДВ 68'!$B$12:$S$19</definedName>
    <definedName name="_xlnm._FilterDatabase" localSheetId="21" hidden="1">'ДВ 73'!$B$12:$S$20</definedName>
    <definedName name="_xlnm._FilterDatabase" localSheetId="22" hidden="1">'ДВ 78'!$B$12:$S$25</definedName>
    <definedName name="_xlnm._FilterDatabase" localSheetId="23" hidden="1">'ДВ 85'!$B$12:$S$18</definedName>
    <definedName name="_xlnm._FilterDatabase" localSheetId="25" hidden="1">'ДВ 95'!$B$12:$S$20</definedName>
    <definedName name="_xlnm._FilterDatabase" localSheetId="26" hidden="1">'ДВ 95+'!$B$12:$S$13</definedName>
    <definedName name="_xlnm._FilterDatabase" localSheetId="0" hidden="1">'ДЦ 63'!$B$12:$Q$13</definedName>
    <definedName name="_xlnm._FilterDatabase" localSheetId="1" hidden="1">'ДЦ 68'!$B$12:$Q$16</definedName>
    <definedName name="_xlnm._FilterDatabase" localSheetId="2" hidden="1">'ДЦ 73'!$B$12:$Q$16</definedName>
    <definedName name="_xlnm._FilterDatabase" localSheetId="3" hidden="1">'ДЦ 78'!$B$12:$Q$13</definedName>
    <definedName name="_xlnm._FilterDatabase" localSheetId="4" hidden="1">'ДЦ 85'!$B$12:$Q$18</definedName>
    <definedName name="_xlnm._FilterDatabase" localSheetId="5" hidden="1">'ДЦ 95'!$B$12:$Q$13</definedName>
    <definedName name="_xlnm._FilterDatabase" localSheetId="6" hidden="1">'ДЦ 95+'!$B$12:$Q$13</definedName>
    <definedName name="_xlnm._FilterDatabase" localSheetId="7" hidden="1">'ДЦЖ 58'!$B$12:$Q$13</definedName>
    <definedName name="_xlnm._FilterDatabase" localSheetId="8" hidden="1">'ДЦЖ 63 '!$B$12:$Q$13</definedName>
    <definedName name="_xlnm._FilterDatabase" localSheetId="9" hidden="1">'ДЦЖ 68'!$B$12:$Q$13</definedName>
    <definedName name="_xlnm._FilterDatabase" localSheetId="10" hidden="1">'ДЦЖ 68+'!$B$12:$Q$13</definedName>
    <definedName name="_xlnm._FilterDatabase" localSheetId="15" hidden="1">'Р 58'!$B$12:$Q$13</definedName>
    <definedName name="_xlnm._FilterDatabase" localSheetId="16" hidden="1">'Р 63'!$B$12:$Q$13</definedName>
    <definedName name="_xlnm._FilterDatabase" localSheetId="17" hidden="1">'Р 68'!$B$12:$Q$13</definedName>
    <definedName name="_xlnm._FilterDatabase" localSheetId="18" hidden="1">'Р 68+'!$B$12:$Q$13</definedName>
    <definedName name="_xlnm._FilterDatabase" localSheetId="29" hidden="1">Сводная!$A$10:$AY$21</definedName>
    <definedName name="_xlnm._FilterDatabase" localSheetId="14" hidden="1">Список!$A$1:$M$99</definedName>
    <definedName name="дв58" localSheetId="22">#REF!</definedName>
    <definedName name="дв58" localSheetId="25">#REF!</definedName>
    <definedName name="дв58" localSheetId="26">#REF!</definedName>
    <definedName name="дв58" localSheetId="3">#REF!</definedName>
    <definedName name="дв58" localSheetId="5">#REF!</definedName>
    <definedName name="дв58" localSheetId="6">#REF!</definedName>
    <definedName name="дв58" localSheetId="7">#REF!</definedName>
    <definedName name="дв58" localSheetId="10">#REF!</definedName>
    <definedName name="дв58" localSheetId="17">#REF!</definedName>
    <definedName name="дв58" localSheetId="18">#REF!</definedName>
    <definedName name="дв58" localSheetId="31">#REF!</definedName>
    <definedName name="дв58">#REF!</definedName>
    <definedName name="дв581" localSheetId="22">#REF!</definedName>
    <definedName name="дв581" localSheetId="25">#REF!</definedName>
    <definedName name="дв581" localSheetId="26">#REF!</definedName>
    <definedName name="дв581" localSheetId="3">#REF!</definedName>
    <definedName name="дв581" localSheetId="5">#REF!</definedName>
    <definedName name="дв581" localSheetId="6">#REF!</definedName>
    <definedName name="дв581" localSheetId="7">#REF!</definedName>
    <definedName name="дв581" localSheetId="10">#REF!</definedName>
    <definedName name="дв581" localSheetId="17">#REF!</definedName>
    <definedName name="дв581" localSheetId="18">#REF!</definedName>
    <definedName name="дв581" localSheetId="31">#REF!</definedName>
    <definedName name="дв581">#REF!</definedName>
    <definedName name="_xlnm.Print_Area" localSheetId="19">'ДВ 63'!$B$1:$S$29</definedName>
    <definedName name="_xlnm.Print_Area" localSheetId="20">'ДВ 68'!$B$1:$S$31</definedName>
    <definedName name="_xlnm.Print_Area" localSheetId="21">'ДВ 73'!$B$1:$S$29</definedName>
    <definedName name="_xlnm.Print_Area" localSheetId="22">'ДВ 78'!$B$1:$S$34</definedName>
    <definedName name="_xlnm.Print_Area" localSheetId="23">'ДВ 85'!$B$1:$S$34</definedName>
    <definedName name="_xlnm.Print_Area" localSheetId="25">'ДВ 95'!$B$1:$S$30</definedName>
    <definedName name="_xlnm.Print_Area" localSheetId="26">'ДВ 95+'!$B$1:$S$31</definedName>
    <definedName name="_xlnm.Print_Area" localSheetId="13">'Жонглирование '!$B$1:$R$69</definedName>
    <definedName name="_xlnm.Print_Area" localSheetId="12">'Потоки ДЦ'!$A$1:$L$65</definedName>
    <definedName name="_xlnm.Print_Area" localSheetId="29">Сводная!$A$1:$AY$30</definedName>
    <definedName name="_xlnm.Print_Area" localSheetId="30">Судьи!$A$1:$G$39</definedName>
    <definedName name="_xlnm.Print_Area" localSheetId="11">'Эстафета ДЦ'!$B$1:$M$52</definedName>
    <definedName name="_xlnm.Print_Area" localSheetId="24">ЭстафетаТ!$A$1:$J$49</definedName>
  </definedNames>
  <calcPr calcId="162913"/>
</workbook>
</file>

<file path=xl/calcChain.xml><?xml version="1.0" encoding="utf-8"?>
<calcChain xmlns="http://schemas.openxmlformats.org/spreadsheetml/2006/main">
  <c r="Q14" i="86" l="1"/>
  <c r="Q24" i="86"/>
  <c r="Q16" i="86"/>
  <c r="Q17" i="86"/>
  <c r="Q18" i="86"/>
  <c r="Q19" i="86"/>
  <c r="Q20" i="86"/>
  <c r="Q21" i="86"/>
  <c r="Q22" i="86"/>
  <c r="Q23" i="86"/>
  <c r="Q15" i="86"/>
  <c r="K23" i="64" l="1"/>
  <c r="K17" i="64"/>
  <c r="K18" i="64"/>
  <c r="K19" i="64"/>
  <c r="K20" i="64"/>
  <c r="K21" i="64"/>
  <c r="K22" i="64"/>
  <c r="K16" i="64"/>
  <c r="K15" i="64"/>
  <c r="Q15" i="63"/>
  <c r="AY21" i="88" l="1"/>
  <c r="K15" i="86"/>
  <c r="K19" i="85"/>
  <c r="K15" i="85"/>
  <c r="K17" i="85"/>
  <c r="K18" i="85"/>
  <c r="K20" i="85"/>
  <c r="K16" i="85"/>
  <c r="K14" i="85"/>
  <c r="K20" i="62"/>
  <c r="K16" i="62"/>
  <c r="K17" i="62"/>
  <c r="K18" i="62"/>
  <c r="K19" i="62"/>
  <c r="K15" i="62"/>
  <c r="K14" i="62"/>
  <c r="K15" i="87" l="1"/>
  <c r="M15" i="87"/>
  <c r="P15" i="87"/>
  <c r="K14" i="87"/>
  <c r="M14" i="87"/>
  <c r="P14" i="87"/>
  <c r="K18" i="87"/>
  <c r="M18" i="87"/>
  <c r="O18" i="87" s="1"/>
  <c r="P18" i="87"/>
  <c r="K16" i="87"/>
  <c r="M16" i="87"/>
  <c r="O16" i="87" s="1"/>
  <c r="P16" i="87"/>
  <c r="K19" i="87"/>
  <c r="M19" i="87"/>
  <c r="O19" i="87"/>
  <c r="P19" i="87"/>
  <c r="K17" i="87"/>
  <c r="M17" i="87"/>
  <c r="P17" i="87"/>
  <c r="K20" i="87"/>
  <c r="M20" i="87"/>
  <c r="O20" i="87" s="1"/>
  <c r="P20" i="87"/>
  <c r="M14" i="85"/>
  <c r="O14" i="85" s="1"/>
  <c r="P14" i="85"/>
  <c r="M16" i="85"/>
  <c r="N16" i="85"/>
  <c r="O16" i="85"/>
  <c r="P16" i="85"/>
  <c r="M15" i="85"/>
  <c r="O15" i="85" s="1"/>
  <c r="P15" i="85"/>
  <c r="M17" i="85"/>
  <c r="O17" i="85"/>
  <c r="P17" i="85"/>
  <c r="M18" i="85"/>
  <c r="O18" i="85"/>
  <c r="P18" i="85"/>
  <c r="M20" i="85"/>
  <c r="O20" i="85"/>
  <c r="P20" i="85"/>
  <c r="M19" i="85"/>
  <c r="P19" i="85"/>
  <c r="M16" i="64"/>
  <c r="P16" i="64"/>
  <c r="M15" i="64"/>
  <c r="P15" i="64"/>
  <c r="M19" i="64"/>
  <c r="P19" i="64"/>
  <c r="M17" i="64"/>
  <c r="P17" i="64"/>
  <c r="M18" i="64"/>
  <c r="P18" i="64"/>
  <c r="M21" i="64"/>
  <c r="P21" i="64"/>
  <c r="M20" i="64"/>
  <c r="P20" i="64"/>
  <c r="M23" i="64"/>
  <c r="P23" i="64"/>
  <c r="M22" i="64"/>
  <c r="P22" i="64"/>
  <c r="M15" i="86"/>
  <c r="P15" i="86"/>
  <c r="K14" i="86"/>
  <c r="M14" i="86"/>
  <c r="P14" i="86"/>
  <c r="K16" i="86"/>
  <c r="M16" i="86"/>
  <c r="P16" i="86"/>
  <c r="K17" i="86"/>
  <c r="M17" i="86"/>
  <c r="P17" i="86"/>
  <c r="K18" i="86"/>
  <c r="M18" i="86"/>
  <c r="P18" i="86"/>
  <c r="K19" i="86"/>
  <c r="M19" i="86"/>
  <c r="P19" i="86"/>
  <c r="K20" i="86"/>
  <c r="M20" i="86"/>
  <c r="P20" i="86"/>
  <c r="K23" i="86"/>
  <c r="M23" i="86"/>
  <c r="P23" i="86"/>
  <c r="K22" i="86"/>
  <c r="M22" i="86"/>
  <c r="P22" i="86"/>
  <c r="K21" i="86"/>
  <c r="M21" i="86"/>
  <c r="P21" i="86"/>
  <c r="K24" i="86"/>
  <c r="M24" i="86"/>
  <c r="P24" i="86"/>
  <c r="K14" i="63"/>
  <c r="M14" i="63"/>
  <c r="O14" i="63" s="1"/>
  <c r="P14" i="63"/>
  <c r="K15" i="63"/>
  <c r="M15" i="63"/>
  <c r="P15" i="63"/>
  <c r="K20" i="63"/>
  <c r="M20" i="63"/>
  <c r="O20" i="63" s="1"/>
  <c r="P20" i="63"/>
  <c r="K19" i="63"/>
  <c r="M19" i="63"/>
  <c r="P19" i="63"/>
  <c r="K18" i="63"/>
  <c r="M18" i="63"/>
  <c r="O18" i="63" s="1"/>
  <c r="P18" i="63"/>
  <c r="K17" i="63"/>
  <c r="M17" i="63"/>
  <c r="P17" i="63"/>
  <c r="K16" i="63"/>
  <c r="M16" i="63"/>
  <c r="P16" i="63"/>
  <c r="M14" i="62"/>
  <c r="O14" i="62" s="1"/>
  <c r="P14" i="62"/>
  <c r="M15" i="62"/>
  <c r="O15" i="62" s="1"/>
  <c r="P15" i="62"/>
  <c r="M16" i="62"/>
  <c r="O16" i="62" s="1"/>
  <c r="P16" i="62"/>
  <c r="M17" i="62"/>
  <c r="N17" i="62" s="1"/>
  <c r="P17" i="62"/>
  <c r="M18" i="62"/>
  <c r="O18" i="62"/>
  <c r="P18" i="62"/>
  <c r="M19" i="62"/>
  <c r="O19" i="62"/>
  <c r="P19" i="62"/>
  <c r="M20" i="62"/>
  <c r="O20" i="62" s="1"/>
  <c r="N20" i="62"/>
  <c r="P20" i="62"/>
  <c r="K14" i="61"/>
  <c r="M14" i="61"/>
  <c r="O14" i="61" s="1"/>
  <c r="P14" i="61"/>
  <c r="K15" i="61"/>
  <c r="M15" i="61"/>
  <c r="O15" i="61" s="1"/>
  <c r="P15" i="61"/>
  <c r="K18" i="61"/>
  <c r="M18" i="61"/>
  <c r="O18" i="61" s="1"/>
  <c r="P18" i="61"/>
  <c r="K16" i="61"/>
  <c r="M16" i="61"/>
  <c r="O16" i="61" s="1"/>
  <c r="P16" i="61"/>
  <c r="K19" i="61"/>
  <c r="M19" i="61"/>
  <c r="O19" i="61" s="1"/>
  <c r="P19" i="61"/>
  <c r="K17" i="61"/>
  <c r="M17" i="61"/>
  <c r="O17" i="61" s="1"/>
  <c r="P17" i="61"/>
  <c r="K20" i="61"/>
  <c r="M20" i="61"/>
  <c r="P20" i="61"/>
  <c r="N20" i="87" l="1"/>
  <c r="N19" i="87"/>
  <c r="O17" i="87"/>
  <c r="N14" i="87"/>
  <c r="O14" i="87"/>
  <c r="N17" i="87"/>
  <c r="O15" i="87"/>
  <c r="N15" i="87"/>
  <c r="N18" i="87"/>
  <c r="N14" i="85"/>
  <c r="N16" i="87"/>
  <c r="N15" i="85"/>
  <c r="N20" i="85"/>
  <c r="N18" i="85"/>
  <c r="O19" i="85"/>
  <c r="N19" i="85"/>
  <c r="N17" i="85"/>
  <c r="N24" i="86"/>
  <c r="N21" i="86"/>
  <c r="N15" i="63"/>
  <c r="N16" i="63"/>
  <c r="N18" i="63"/>
  <c r="O16" i="63"/>
  <c r="N17" i="63"/>
  <c r="N14" i="63"/>
  <c r="N19" i="63"/>
  <c r="N20" i="63"/>
  <c r="N14" i="62"/>
  <c r="O17" i="62"/>
  <c r="N17" i="61"/>
  <c r="N19" i="86"/>
  <c r="N15" i="86"/>
  <c r="N18" i="86"/>
  <c r="N22" i="86"/>
  <c r="N17" i="86"/>
  <c r="N23" i="86"/>
  <c r="N16" i="86"/>
  <c r="N20" i="86"/>
  <c r="N14" i="86"/>
  <c r="N16" i="61"/>
  <c r="N14" i="61"/>
  <c r="N18" i="61"/>
  <c r="O20" i="61"/>
  <c r="N19" i="61"/>
  <c r="N20" i="61"/>
  <c r="N15" i="61"/>
  <c r="N16" i="62"/>
  <c r="N15" i="62"/>
  <c r="N18" i="62"/>
  <c r="N19" i="62"/>
  <c r="O23" i="64"/>
  <c r="O21" i="64"/>
  <c r="O17" i="64"/>
  <c r="O15" i="64"/>
  <c r="O22" i="64"/>
  <c r="O20" i="64"/>
  <c r="O18" i="64"/>
  <c r="O19" i="64"/>
  <c r="O16" i="64"/>
  <c r="O21" i="86"/>
  <c r="O23" i="86"/>
  <c r="O19" i="86"/>
  <c r="O17" i="86"/>
  <c r="O14" i="86"/>
  <c r="O24" i="86"/>
  <c r="O22" i="86"/>
  <c r="O20" i="86"/>
  <c r="O18" i="86"/>
  <c r="O16" i="86"/>
  <c r="O15" i="86"/>
  <c r="O17" i="63"/>
  <c r="O19" i="63"/>
  <c r="O15" i="63"/>
  <c r="I15" i="64"/>
  <c r="I19" i="64"/>
  <c r="I17" i="64"/>
  <c r="I18" i="64"/>
  <c r="I21" i="64"/>
  <c r="I20" i="64"/>
  <c r="I23" i="64"/>
  <c r="I22" i="64"/>
  <c r="I16" i="64"/>
  <c r="R14" i="86"/>
  <c r="C14" i="86"/>
  <c r="E14" i="86"/>
  <c r="F14" i="86"/>
  <c r="G14" i="86"/>
  <c r="H14" i="86"/>
  <c r="I14" i="86"/>
  <c r="I14" i="87"/>
  <c r="I18" i="87"/>
  <c r="I16" i="87"/>
  <c r="I19" i="87"/>
  <c r="I17" i="87"/>
  <c r="I20" i="87"/>
  <c r="I15" i="87"/>
  <c r="I16" i="85"/>
  <c r="I15" i="85"/>
  <c r="I17" i="85"/>
  <c r="I18" i="85"/>
  <c r="I20" i="85"/>
  <c r="I19" i="85"/>
  <c r="I14" i="85"/>
  <c r="I16" i="86"/>
  <c r="I17" i="86"/>
  <c r="I18" i="86"/>
  <c r="I19" i="86"/>
  <c r="I20" i="86"/>
  <c r="I23" i="86"/>
  <c r="I22" i="86"/>
  <c r="I21" i="86"/>
  <c r="I24" i="86"/>
  <c r="I15" i="86"/>
  <c r="I15" i="63"/>
  <c r="I20" i="63"/>
  <c r="I19" i="63"/>
  <c r="I18" i="63"/>
  <c r="I17" i="63"/>
  <c r="I16" i="63"/>
  <c r="I14" i="63"/>
  <c r="I15" i="62"/>
  <c r="I16" i="62"/>
  <c r="I17" i="62"/>
  <c r="I18" i="62"/>
  <c r="I19" i="62"/>
  <c r="I20" i="62"/>
  <c r="I14" i="62"/>
  <c r="I15" i="61"/>
  <c r="I18" i="61"/>
  <c r="I16" i="61"/>
  <c r="I19" i="61"/>
  <c r="I17" i="61"/>
  <c r="I20" i="61"/>
  <c r="I14" i="61"/>
  <c r="I15" i="84"/>
  <c r="I16" i="84"/>
  <c r="I17" i="84"/>
  <c r="I18" i="84"/>
  <c r="I19" i="84"/>
  <c r="I21" i="84"/>
  <c r="I20" i="84"/>
  <c r="I14" i="84"/>
  <c r="I15" i="83"/>
  <c r="I16" i="83"/>
  <c r="I14" i="83"/>
  <c r="I15" i="60"/>
  <c r="I14" i="60"/>
  <c r="I14" i="59"/>
  <c r="I20" i="59"/>
  <c r="I15" i="59"/>
  <c r="I16" i="59"/>
  <c r="I17" i="59"/>
  <c r="I18" i="59"/>
  <c r="I19" i="59"/>
  <c r="R47" i="72"/>
  <c r="R48" i="72"/>
  <c r="R49" i="72"/>
  <c r="R50" i="72"/>
  <c r="R51" i="72"/>
  <c r="R52" i="72"/>
  <c r="R53" i="72"/>
  <c r="R54" i="72"/>
  <c r="R55" i="72"/>
  <c r="R45" i="72"/>
  <c r="R58" i="72"/>
  <c r="R27" i="72"/>
  <c r="R26" i="72"/>
  <c r="R25" i="72"/>
  <c r="R15" i="72"/>
  <c r="R16" i="72"/>
  <c r="R14" i="72"/>
  <c r="N14" i="82"/>
  <c r="I67" i="72"/>
  <c r="I65" i="72"/>
  <c r="I63" i="72"/>
  <c r="I61" i="72"/>
  <c r="L46" i="72"/>
  <c r="L45" i="72"/>
  <c r="P43" i="72"/>
  <c r="P42" i="72"/>
  <c r="P41" i="72"/>
  <c r="P40" i="72"/>
  <c r="P39" i="72"/>
  <c r="P38" i="72"/>
  <c r="P37" i="72"/>
  <c r="P36" i="72"/>
  <c r="P35" i="72"/>
  <c r="P34" i="72"/>
  <c r="K34" i="72"/>
  <c r="J34" i="72"/>
  <c r="L34" i="72" s="1"/>
  <c r="P32" i="72"/>
  <c r="L32" i="72"/>
  <c r="P31" i="72"/>
  <c r="L31" i="72"/>
  <c r="P30" i="72"/>
  <c r="L30" i="72"/>
  <c r="P29" i="72"/>
  <c r="L29" i="72"/>
  <c r="P28" i="72"/>
  <c r="K28" i="72"/>
  <c r="J28" i="72"/>
  <c r="L28" i="72" s="1"/>
  <c r="M28" i="72" s="1"/>
  <c r="L27" i="72"/>
  <c r="L26" i="72"/>
  <c r="L25" i="72"/>
  <c r="P23" i="72"/>
  <c r="P22" i="72"/>
  <c r="P21" i="72"/>
  <c r="P20" i="72"/>
  <c r="P19" i="72"/>
  <c r="P18" i="72"/>
  <c r="K18" i="72"/>
  <c r="L18" i="72" s="1"/>
  <c r="M18" i="72" s="1"/>
  <c r="J18" i="72"/>
  <c r="P17" i="72"/>
  <c r="K17" i="72"/>
  <c r="J17" i="72"/>
  <c r="L17" i="72" s="1"/>
  <c r="M17" i="72" s="1"/>
  <c r="L15" i="72"/>
  <c r="L14" i="72"/>
  <c r="P16" i="74" l="1"/>
  <c r="P17" i="74"/>
  <c r="P18" i="74"/>
  <c r="P19" i="74"/>
  <c r="P15" i="74"/>
  <c r="E16" i="74"/>
  <c r="F16" i="74"/>
  <c r="G16" i="74"/>
  <c r="H16" i="74"/>
  <c r="I16" i="74"/>
  <c r="J16" i="74"/>
  <c r="E17" i="74"/>
  <c r="F17" i="74"/>
  <c r="G17" i="74"/>
  <c r="H17" i="74"/>
  <c r="I17" i="74"/>
  <c r="J17" i="74"/>
  <c r="E18" i="74"/>
  <c r="F18" i="74"/>
  <c r="G18" i="74"/>
  <c r="H18" i="74"/>
  <c r="I18" i="74"/>
  <c r="J18" i="74"/>
  <c r="E19" i="74"/>
  <c r="F19" i="74"/>
  <c r="G19" i="74"/>
  <c r="H19" i="74"/>
  <c r="I19" i="74"/>
  <c r="J19" i="74"/>
  <c r="J15" i="74"/>
  <c r="I15" i="74"/>
  <c r="H15" i="74"/>
  <c r="G15" i="74"/>
  <c r="F15" i="74"/>
  <c r="E15" i="74"/>
  <c r="H44" i="70" l="1"/>
  <c r="H43" i="70"/>
  <c r="H42" i="70"/>
  <c r="H41" i="70"/>
  <c r="H16" i="70"/>
  <c r="H15" i="70"/>
  <c r="H14" i="70"/>
  <c r="H13" i="70"/>
  <c r="H34" i="70"/>
  <c r="H33" i="70"/>
  <c r="H32" i="70"/>
  <c r="H31" i="70"/>
  <c r="H25" i="70"/>
  <c r="H24" i="70"/>
  <c r="H23" i="70"/>
  <c r="H22" i="70"/>
  <c r="H33" i="75"/>
  <c r="H32" i="75"/>
  <c r="H31" i="75"/>
  <c r="H30" i="75"/>
  <c r="H29" i="75"/>
  <c r="H28" i="75"/>
  <c r="H25" i="75"/>
  <c r="H24" i="75"/>
  <c r="H23" i="75"/>
  <c r="H22" i="75"/>
  <c r="H21" i="75"/>
  <c r="H15" i="75"/>
  <c r="H16" i="75"/>
  <c r="H17" i="75"/>
  <c r="H18" i="75"/>
  <c r="H19" i="75"/>
  <c r="H14" i="75"/>
  <c r="H9" i="75"/>
  <c r="H10" i="75"/>
  <c r="H8" i="75"/>
  <c r="I76" i="74"/>
  <c r="I75" i="74"/>
  <c r="I74" i="74"/>
  <c r="I73" i="74"/>
  <c r="I72" i="74"/>
  <c r="I71" i="74"/>
  <c r="I69" i="74"/>
  <c r="I68" i="74"/>
  <c r="I67" i="74"/>
  <c r="I66" i="74"/>
  <c r="I65" i="74"/>
  <c r="I64" i="74"/>
  <c r="I62" i="74"/>
  <c r="I61" i="74"/>
  <c r="I60" i="74"/>
  <c r="I59" i="74"/>
  <c r="I58" i="74"/>
  <c r="I57" i="74"/>
  <c r="I48" i="74"/>
  <c r="I47" i="74"/>
  <c r="I46" i="74"/>
  <c r="I45" i="74"/>
  <c r="I44" i="74"/>
  <c r="I43" i="74"/>
  <c r="I41" i="74"/>
  <c r="I40" i="74"/>
  <c r="I39" i="74"/>
  <c r="I38" i="74"/>
  <c r="I37" i="74"/>
  <c r="I36" i="74"/>
  <c r="I54" i="74"/>
  <c r="I53" i="74"/>
  <c r="I52" i="74"/>
  <c r="I51" i="74"/>
  <c r="I50" i="74"/>
  <c r="I34" i="74"/>
  <c r="I33" i="74"/>
  <c r="I32" i="74"/>
  <c r="I31" i="74"/>
  <c r="I30" i="74"/>
  <c r="I29" i="74"/>
  <c r="I27" i="74"/>
  <c r="I26" i="74"/>
  <c r="I25" i="74"/>
  <c r="I24" i="74"/>
  <c r="I23" i="74"/>
  <c r="I22" i="74"/>
  <c r="I9" i="74"/>
  <c r="I10" i="74"/>
  <c r="I11" i="74"/>
  <c r="C16" i="87"/>
  <c r="E16" i="87"/>
  <c r="F16" i="87"/>
  <c r="Q16" i="87" s="1"/>
  <c r="G16" i="87"/>
  <c r="H16" i="87"/>
  <c r="R16" i="87"/>
  <c r="P62" i="74" l="1"/>
  <c r="E62" i="74"/>
  <c r="F62" i="74"/>
  <c r="G62" i="74"/>
  <c r="H62" i="74"/>
  <c r="J62" i="74"/>
  <c r="C19" i="84"/>
  <c r="E19" i="84"/>
  <c r="F19" i="84"/>
  <c r="O19" i="84" s="1"/>
  <c r="G19" i="84"/>
  <c r="H19" i="84"/>
  <c r="N19" i="84"/>
  <c r="P19" i="84"/>
  <c r="C21" i="84"/>
  <c r="E21" i="84"/>
  <c r="F21" i="84"/>
  <c r="O21" i="84" s="1"/>
  <c r="G21" i="84"/>
  <c r="H21" i="84"/>
  <c r="N21" i="84"/>
  <c r="P21" i="84"/>
  <c r="C20" i="84"/>
  <c r="E20" i="84"/>
  <c r="F20" i="84"/>
  <c r="O20" i="84" s="1"/>
  <c r="G20" i="84"/>
  <c r="H20" i="84"/>
  <c r="N20" i="84"/>
  <c r="P20" i="84"/>
  <c r="C15" i="83"/>
  <c r="E15" i="83"/>
  <c r="F15" i="83"/>
  <c r="O15" i="83" s="1"/>
  <c r="G15" i="83"/>
  <c r="H15" i="83"/>
  <c r="N15" i="83"/>
  <c r="P15" i="83"/>
  <c r="C16" i="83"/>
  <c r="E16" i="83"/>
  <c r="F16" i="83"/>
  <c r="O16" i="83" s="1"/>
  <c r="G16" i="83"/>
  <c r="H16" i="83"/>
  <c r="N16" i="83"/>
  <c r="P16" i="83"/>
  <c r="C20" i="64"/>
  <c r="E20" i="64"/>
  <c r="F20" i="64"/>
  <c r="Q20" i="64" s="1"/>
  <c r="G20" i="64"/>
  <c r="H20" i="64"/>
  <c r="R20" i="64"/>
  <c r="C23" i="64"/>
  <c r="E23" i="64"/>
  <c r="F23" i="64"/>
  <c r="Q23" i="64" s="1"/>
  <c r="G23" i="64"/>
  <c r="H23" i="64"/>
  <c r="R23" i="64"/>
  <c r="C22" i="64"/>
  <c r="E22" i="64"/>
  <c r="F22" i="64"/>
  <c r="Q22" i="64" s="1"/>
  <c r="G22" i="64"/>
  <c r="R22" i="64"/>
  <c r="C16" i="63"/>
  <c r="E16" i="63"/>
  <c r="F16" i="63"/>
  <c r="Q16" i="63" s="1"/>
  <c r="G16" i="63"/>
  <c r="R16" i="63"/>
  <c r="C20" i="62"/>
  <c r="E20" i="62"/>
  <c r="F20" i="62"/>
  <c r="Q20" i="62" s="1"/>
  <c r="G20" i="62"/>
  <c r="H20" i="62"/>
  <c r="R20" i="62"/>
  <c r="C16" i="82"/>
  <c r="E16" i="82"/>
  <c r="F16" i="82"/>
  <c r="O16" i="82" s="1"/>
  <c r="G16" i="82"/>
  <c r="H16" i="82"/>
  <c r="I16" i="82"/>
  <c r="N16" i="82"/>
  <c r="P16" i="82"/>
  <c r="C17" i="82"/>
  <c r="E17" i="82"/>
  <c r="F17" i="82"/>
  <c r="O17" i="82" s="1"/>
  <c r="G17" i="82"/>
  <c r="H17" i="82"/>
  <c r="I17" i="82"/>
  <c r="N17" i="82"/>
  <c r="P17" i="82"/>
  <c r="H18" i="28"/>
  <c r="C17" i="28"/>
  <c r="E17" i="28"/>
  <c r="F17" i="28"/>
  <c r="O17" i="28" s="1"/>
  <c r="G17" i="28"/>
  <c r="H17" i="28"/>
  <c r="I17" i="28"/>
  <c r="N17" i="28"/>
  <c r="P17" i="28"/>
  <c r="C19" i="28"/>
  <c r="E19" i="28"/>
  <c r="F19" i="28"/>
  <c r="O19" i="28" s="1"/>
  <c r="G19" i="28"/>
  <c r="H19" i="28"/>
  <c r="I19" i="28"/>
  <c r="N19" i="28"/>
  <c r="P19" i="28"/>
  <c r="D46" i="73" l="1"/>
  <c r="E46" i="73"/>
  <c r="F46" i="73"/>
  <c r="G46" i="73"/>
  <c r="H46" i="73"/>
  <c r="I46" i="73"/>
  <c r="L10" i="75" l="1"/>
  <c r="D10" i="75"/>
  <c r="E10" i="75"/>
  <c r="F10" i="75"/>
  <c r="G10" i="75"/>
  <c r="I10" i="75"/>
  <c r="I51" i="70"/>
  <c r="I49" i="70"/>
  <c r="L25" i="75"/>
  <c r="L21" i="75"/>
  <c r="L47" i="73"/>
  <c r="I47" i="73"/>
  <c r="H47" i="73"/>
  <c r="G47" i="73"/>
  <c r="F47" i="73"/>
  <c r="E47" i="73"/>
  <c r="D47" i="73"/>
  <c r="L46" i="73"/>
  <c r="L45" i="73"/>
  <c r="I45" i="73"/>
  <c r="H45" i="73"/>
  <c r="G45" i="73"/>
  <c r="F45" i="73"/>
  <c r="E45" i="73"/>
  <c r="D45" i="73"/>
  <c r="L44" i="73"/>
  <c r="I44" i="73"/>
  <c r="H44" i="73"/>
  <c r="G44" i="73"/>
  <c r="F44" i="73"/>
  <c r="E44" i="73"/>
  <c r="D44" i="73"/>
  <c r="L43" i="73"/>
  <c r="I43" i="73"/>
  <c r="H43" i="73"/>
  <c r="G43" i="73"/>
  <c r="F43" i="73"/>
  <c r="E43" i="73"/>
  <c r="D43" i="73"/>
  <c r="L33" i="75"/>
  <c r="D33" i="75"/>
  <c r="E33" i="75"/>
  <c r="F33" i="75"/>
  <c r="G33" i="75"/>
  <c r="I33" i="75"/>
  <c r="L28" i="75"/>
  <c r="D28" i="75"/>
  <c r="E28" i="75"/>
  <c r="F28" i="75"/>
  <c r="G28" i="75"/>
  <c r="I28" i="75"/>
  <c r="D22" i="75"/>
  <c r="E22" i="75"/>
  <c r="F22" i="75"/>
  <c r="G22" i="75"/>
  <c r="I22" i="75"/>
  <c r="D23" i="75"/>
  <c r="E23" i="75"/>
  <c r="F23" i="75"/>
  <c r="G23" i="75"/>
  <c r="I23" i="75"/>
  <c r="D24" i="75"/>
  <c r="E24" i="75"/>
  <c r="F24" i="75"/>
  <c r="G24" i="75"/>
  <c r="I24" i="75"/>
  <c r="D25" i="75"/>
  <c r="E25" i="75"/>
  <c r="F25" i="75"/>
  <c r="G25" i="75"/>
  <c r="I25" i="75"/>
  <c r="I21" i="75"/>
  <c r="G21" i="75"/>
  <c r="F21" i="75"/>
  <c r="E21" i="75"/>
  <c r="D21" i="75"/>
  <c r="P76" i="74"/>
  <c r="E76" i="74"/>
  <c r="F76" i="74"/>
  <c r="G76" i="74"/>
  <c r="H76" i="74"/>
  <c r="J76" i="74"/>
  <c r="D54" i="73"/>
  <c r="E54" i="73"/>
  <c r="F54" i="73"/>
  <c r="G54" i="73"/>
  <c r="H54" i="73"/>
  <c r="I54" i="73"/>
  <c r="L54" i="73"/>
  <c r="L34" i="73"/>
  <c r="D34" i="73"/>
  <c r="E34" i="73"/>
  <c r="F34" i="73"/>
  <c r="G34" i="73"/>
  <c r="H34" i="73"/>
  <c r="I34" i="73"/>
  <c r="I46" i="70"/>
  <c r="I18" i="70"/>
  <c r="I36" i="70"/>
  <c r="I27" i="70"/>
  <c r="G44" i="70"/>
  <c r="G43" i="70"/>
  <c r="G42" i="70"/>
  <c r="G41" i="70"/>
  <c r="G16" i="70"/>
  <c r="G15" i="70"/>
  <c r="G14" i="70"/>
  <c r="G13" i="70"/>
  <c r="G34" i="70"/>
  <c r="G33" i="70"/>
  <c r="G32" i="70"/>
  <c r="G31" i="70"/>
  <c r="G23" i="70"/>
  <c r="G24" i="70"/>
  <c r="G25" i="70"/>
  <c r="G22" i="70"/>
  <c r="D32" i="70"/>
  <c r="E32" i="70"/>
  <c r="F32" i="70"/>
  <c r="D33" i="70"/>
  <c r="E33" i="70"/>
  <c r="F33" i="70"/>
  <c r="D34" i="70"/>
  <c r="E34" i="70"/>
  <c r="F34" i="70"/>
  <c r="D14" i="70"/>
  <c r="E14" i="70"/>
  <c r="F14" i="70"/>
  <c r="D15" i="70"/>
  <c r="E15" i="70"/>
  <c r="F15" i="70"/>
  <c r="D16" i="70"/>
  <c r="E16" i="70"/>
  <c r="F16" i="70"/>
  <c r="D42" i="70"/>
  <c r="E42" i="70"/>
  <c r="F42" i="70"/>
  <c r="D43" i="70"/>
  <c r="E43" i="70"/>
  <c r="F43" i="70"/>
  <c r="D44" i="70"/>
  <c r="E44" i="70"/>
  <c r="F44" i="70"/>
  <c r="K42" i="70"/>
  <c r="K43" i="70"/>
  <c r="K44" i="70"/>
  <c r="K14" i="70"/>
  <c r="K15" i="70"/>
  <c r="K16" i="70"/>
  <c r="K32" i="70"/>
  <c r="K33" i="70"/>
  <c r="K34" i="70"/>
  <c r="K41" i="70"/>
  <c r="K13" i="70"/>
  <c r="K31" i="70"/>
  <c r="K22" i="70"/>
  <c r="F41" i="70"/>
  <c r="E41" i="70"/>
  <c r="D41" i="70"/>
  <c r="F13" i="70"/>
  <c r="E13" i="70"/>
  <c r="D13" i="70"/>
  <c r="F31" i="70"/>
  <c r="E31" i="70"/>
  <c r="D31" i="70"/>
  <c r="K23" i="70"/>
  <c r="K24" i="70"/>
  <c r="K25" i="70"/>
  <c r="D23" i="70"/>
  <c r="E23" i="70"/>
  <c r="F23" i="70"/>
  <c r="D24" i="70"/>
  <c r="E24" i="70"/>
  <c r="F24" i="70"/>
  <c r="D25" i="70"/>
  <c r="E25" i="70"/>
  <c r="F25" i="70"/>
  <c r="F22" i="70"/>
  <c r="E22" i="70"/>
  <c r="D22" i="70"/>
  <c r="L32" i="75"/>
  <c r="L31" i="75"/>
  <c r="L30" i="75"/>
  <c r="L29" i="75"/>
  <c r="L24" i="75"/>
  <c r="L23" i="75"/>
  <c r="L22" i="75"/>
  <c r="L19" i="75"/>
  <c r="L18" i="75"/>
  <c r="L17" i="75"/>
  <c r="L16" i="75"/>
  <c r="L15" i="75"/>
  <c r="L14" i="75"/>
  <c r="I32" i="75"/>
  <c r="G32" i="75"/>
  <c r="F32" i="75"/>
  <c r="E32" i="75"/>
  <c r="D32" i="75"/>
  <c r="I31" i="75"/>
  <c r="G31" i="75"/>
  <c r="F31" i="75"/>
  <c r="E31" i="75"/>
  <c r="D31" i="75"/>
  <c r="I30" i="75"/>
  <c r="G30" i="75"/>
  <c r="F30" i="75"/>
  <c r="E30" i="75"/>
  <c r="D30" i="75"/>
  <c r="I29" i="75"/>
  <c r="G29" i="75"/>
  <c r="F29" i="75"/>
  <c r="E29" i="75"/>
  <c r="D29" i="75"/>
  <c r="I19" i="75"/>
  <c r="G19" i="75"/>
  <c r="F19" i="75"/>
  <c r="E19" i="75"/>
  <c r="D19" i="75"/>
  <c r="I18" i="75"/>
  <c r="G18" i="75"/>
  <c r="F18" i="75"/>
  <c r="E18" i="75"/>
  <c r="D18" i="75"/>
  <c r="I17" i="75"/>
  <c r="G17" i="75"/>
  <c r="F17" i="75"/>
  <c r="E17" i="75"/>
  <c r="D17" i="75"/>
  <c r="I16" i="75"/>
  <c r="G16" i="75"/>
  <c r="F16" i="75"/>
  <c r="E16" i="75"/>
  <c r="D16" i="75"/>
  <c r="I15" i="75"/>
  <c r="G15" i="75"/>
  <c r="F15" i="75"/>
  <c r="E15" i="75"/>
  <c r="D15" i="75"/>
  <c r="I14" i="75"/>
  <c r="G14" i="75"/>
  <c r="F14" i="75"/>
  <c r="E14" i="75"/>
  <c r="D14" i="75"/>
  <c r="L8" i="75"/>
  <c r="L9" i="75"/>
  <c r="D8" i="75"/>
  <c r="E8" i="75"/>
  <c r="F8" i="75"/>
  <c r="G8" i="75"/>
  <c r="I8" i="75"/>
  <c r="D9" i="75"/>
  <c r="E9" i="75"/>
  <c r="F9" i="75"/>
  <c r="G9" i="75"/>
  <c r="I9" i="75"/>
  <c r="P83" i="74"/>
  <c r="J83" i="74"/>
  <c r="I83" i="74"/>
  <c r="H83" i="74"/>
  <c r="G83" i="74"/>
  <c r="F83" i="74"/>
  <c r="E83" i="74"/>
  <c r="P82" i="74"/>
  <c r="J82" i="74"/>
  <c r="I82" i="74"/>
  <c r="H82" i="74"/>
  <c r="G82" i="74"/>
  <c r="F82" i="74"/>
  <c r="E82" i="74"/>
  <c r="P81" i="74"/>
  <c r="J81" i="74"/>
  <c r="I81" i="74"/>
  <c r="H81" i="74"/>
  <c r="G81" i="74"/>
  <c r="F81" i="74"/>
  <c r="E81" i="74"/>
  <c r="P80" i="74"/>
  <c r="J80" i="74"/>
  <c r="I80" i="74"/>
  <c r="H80" i="74"/>
  <c r="G80" i="74"/>
  <c r="F80" i="74"/>
  <c r="E80" i="74"/>
  <c r="P79" i="74"/>
  <c r="J79" i="74"/>
  <c r="I79" i="74"/>
  <c r="H79" i="74"/>
  <c r="G79" i="74"/>
  <c r="F79" i="74"/>
  <c r="E79" i="74"/>
  <c r="P78" i="74"/>
  <c r="J78" i="74"/>
  <c r="I78" i="74"/>
  <c r="H78" i="74"/>
  <c r="G78" i="74"/>
  <c r="F78" i="74"/>
  <c r="E78" i="74"/>
  <c r="P75" i="74"/>
  <c r="P74" i="74"/>
  <c r="P73" i="74"/>
  <c r="P72" i="74"/>
  <c r="P71" i="74"/>
  <c r="P69" i="74"/>
  <c r="P68" i="74"/>
  <c r="P67" i="74"/>
  <c r="P66" i="74"/>
  <c r="P65" i="74"/>
  <c r="P64" i="74"/>
  <c r="P61" i="74"/>
  <c r="P60" i="74"/>
  <c r="P59" i="74"/>
  <c r="P58" i="74"/>
  <c r="P57" i="74"/>
  <c r="P48" i="74"/>
  <c r="P47" i="74"/>
  <c r="P46" i="74"/>
  <c r="P45" i="74"/>
  <c r="P44" i="74"/>
  <c r="P43" i="74"/>
  <c r="P41" i="74"/>
  <c r="P40" i="74"/>
  <c r="P39" i="74"/>
  <c r="P38" i="74"/>
  <c r="P37" i="74"/>
  <c r="P36" i="74"/>
  <c r="P34" i="74"/>
  <c r="P33" i="74"/>
  <c r="P32" i="74"/>
  <c r="P31" i="74"/>
  <c r="P30" i="74"/>
  <c r="P29" i="74"/>
  <c r="P23" i="74"/>
  <c r="P24" i="74"/>
  <c r="P25" i="74"/>
  <c r="P26" i="74"/>
  <c r="P27" i="74"/>
  <c r="P22" i="74"/>
  <c r="P51" i="74"/>
  <c r="P52" i="74"/>
  <c r="P53" i="74"/>
  <c r="P54" i="74"/>
  <c r="P50" i="74"/>
  <c r="E72" i="74"/>
  <c r="F72" i="74"/>
  <c r="G72" i="74"/>
  <c r="H72" i="74"/>
  <c r="J72" i="74"/>
  <c r="E73" i="74"/>
  <c r="F73" i="74"/>
  <c r="G73" i="74"/>
  <c r="H73" i="74"/>
  <c r="J73" i="74"/>
  <c r="E74" i="74"/>
  <c r="F74" i="74"/>
  <c r="G74" i="74"/>
  <c r="H74" i="74"/>
  <c r="J74" i="74"/>
  <c r="E75" i="74"/>
  <c r="F75" i="74"/>
  <c r="G75" i="74"/>
  <c r="H75" i="74"/>
  <c r="J75" i="74"/>
  <c r="E65" i="74"/>
  <c r="F65" i="74"/>
  <c r="G65" i="74"/>
  <c r="H65" i="74"/>
  <c r="J65" i="74"/>
  <c r="E66" i="74"/>
  <c r="F66" i="74"/>
  <c r="G66" i="74"/>
  <c r="H66" i="74"/>
  <c r="J66" i="74"/>
  <c r="E67" i="74"/>
  <c r="F67" i="74"/>
  <c r="G67" i="74"/>
  <c r="H67" i="74"/>
  <c r="J67" i="74"/>
  <c r="E68" i="74"/>
  <c r="F68" i="74"/>
  <c r="G68" i="74"/>
  <c r="H68" i="74"/>
  <c r="J68" i="74"/>
  <c r="E69" i="74"/>
  <c r="F69" i="74"/>
  <c r="G69" i="74"/>
  <c r="H69" i="74"/>
  <c r="J69" i="74"/>
  <c r="E58" i="74"/>
  <c r="F58" i="74"/>
  <c r="G58" i="74"/>
  <c r="H58" i="74"/>
  <c r="J58" i="74"/>
  <c r="E59" i="74"/>
  <c r="F59" i="74"/>
  <c r="G59" i="74"/>
  <c r="H59" i="74"/>
  <c r="J59" i="74"/>
  <c r="E60" i="74"/>
  <c r="F60" i="74"/>
  <c r="G60" i="74"/>
  <c r="H60" i="74"/>
  <c r="J60" i="74"/>
  <c r="E61" i="74"/>
  <c r="F61" i="74"/>
  <c r="G61" i="74"/>
  <c r="H61" i="74"/>
  <c r="J61" i="74"/>
  <c r="E44" i="74"/>
  <c r="F44" i="74"/>
  <c r="G44" i="74"/>
  <c r="H44" i="74"/>
  <c r="J44" i="74"/>
  <c r="E45" i="74"/>
  <c r="F45" i="74"/>
  <c r="G45" i="74"/>
  <c r="H45" i="74"/>
  <c r="J45" i="74"/>
  <c r="E46" i="74"/>
  <c r="F46" i="74"/>
  <c r="G46" i="74"/>
  <c r="H46" i="74"/>
  <c r="J46" i="74"/>
  <c r="E47" i="74"/>
  <c r="F47" i="74"/>
  <c r="G47" i="74"/>
  <c r="H47" i="74"/>
  <c r="J47" i="74"/>
  <c r="E48" i="74"/>
  <c r="F48" i="74"/>
  <c r="G48" i="74"/>
  <c r="H48" i="74"/>
  <c r="J48" i="74"/>
  <c r="E37" i="74"/>
  <c r="F37" i="74"/>
  <c r="G37" i="74"/>
  <c r="H37" i="74"/>
  <c r="J37" i="74"/>
  <c r="E38" i="74"/>
  <c r="F38" i="74"/>
  <c r="G38" i="74"/>
  <c r="H38" i="74"/>
  <c r="J38" i="74"/>
  <c r="E39" i="74"/>
  <c r="F39" i="74"/>
  <c r="G39" i="74"/>
  <c r="H39" i="74"/>
  <c r="J39" i="74"/>
  <c r="E40" i="74"/>
  <c r="F40" i="74"/>
  <c r="G40" i="74"/>
  <c r="H40" i="74"/>
  <c r="J40" i="74"/>
  <c r="E41" i="74"/>
  <c r="F41" i="74"/>
  <c r="G41" i="74"/>
  <c r="H41" i="74"/>
  <c r="J41" i="74"/>
  <c r="E30" i="74"/>
  <c r="F30" i="74"/>
  <c r="G30" i="74"/>
  <c r="H30" i="74"/>
  <c r="J30" i="74"/>
  <c r="E31" i="74"/>
  <c r="F31" i="74"/>
  <c r="G31" i="74"/>
  <c r="H31" i="74"/>
  <c r="J31" i="74"/>
  <c r="E32" i="74"/>
  <c r="F32" i="74"/>
  <c r="G32" i="74"/>
  <c r="H32" i="74"/>
  <c r="J32" i="74"/>
  <c r="E33" i="74"/>
  <c r="F33" i="74"/>
  <c r="G33" i="74"/>
  <c r="H33" i="74"/>
  <c r="J33" i="74"/>
  <c r="E34" i="74"/>
  <c r="F34" i="74"/>
  <c r="G34" i="74"/>
  <c r="H34" i="74"/>
  <c r="J34" i="74"/>
  <c r="E23" i="74"/>
  <c r="F23" i="74"/>
  <c r="G23" i="74"/>
  <c r="H23" i="74"/>
  <c r="J23" i="74"/>
  <c r="E24" i="74"/>
  <c r="F24" i="74"/>
  <c r="G24" i="74"/>
  <c r="H24" i="74"/>
  <c r="J24" i="74"/>
  <c r="E25" i="74"/>
  <c r="F25" i="74"/>
  <c r="G25" i="74"/>
  <c r="H25" i="74"/>
  <c r="J25" i="74"/>
  <c r="E26" i="74"/>
  <c r="F26" i="74"/>
  <c r="G26" i="74"/>
  <c r="H26" i="74"/>
  <c r="J26" i="74"/>
  <c r="E27" i="74"/>
  <c r="F27" i="74"/>
  <c r="G27" i="74"/>
  <c r="H27" i="74"/>
  <c r="J27" i="74"/>
  <c r="E51" i="74"/>
  <c r="F51" i="74"/>
  <c r="G51" i="74"/>
  <c r="H51" i="74"/>
  <c r="J51" i="74"/>
  <c r="E52" i="74"/>
  <c r="F52" i="74"/>
  <c r="G52" i="74"/>
  <c r="H52" i="74"/>
  <c r="J52" i="74"/>
  <c r="E53" i="74"/>
  <c r="F53" i="74"/>
  <c r="G53" i="74"/>
  <c r="H53" i="74"/>
  <c r="J53" i="74"/>
  <c r="E54" i="74"/>
  <c r="F54" i="74"/>
  <c r="G54" i="74"/>
  <c r="H54" i="74"/>
  <c r="J54" i="74"/>
  <c r="J71" i="74"/>
  <c r="H71" i="74"/>
  <c r="G71" i="74"/>
  <c r="F71" i="74"/>
  <c r="E71" i="74"/>
  <c r="J64" i="74"/>
  <c r="H64" i="74"/>
  <c r="G64" i="74"/>
  <c r="F64" i="74"/>
  <c r="E64" i="74"/>
  <c r="J57" i="74"/>
  <c r="H57" i="74"/>
  <c r="G57" i="74"/>
  <c r="F57" i="74"/>
  <c r="E57" i="74"/>
  <c r="J43" i="74"/>
  <c r="H43" i="74"/>
  <c r="G43" i="74"/>
  <c r="F43" i="74"/>
  <c r="E43" i="74"/>
  <c r="J36" i="74"/>
  <c r="H36" i="74"/>
  <c r="G36" i="74"/>
  <c r="F36" i="74"/>
  <c r="E36" i="74"/>
  <c r="J29" i="74"/>
  <c r="H29" i="74"/>
  <c r="G29" i="74"/>
  <c r="F29" i="74"/>
  <c r="E29" i="74"/>
  <c r="J22" i="74"/>
  <c r="H22" i="74"/>
  <c r="G22" i="74"/>
  <c r="F22" i="74"/>
  <c r="E22" i="74"/>
  <c r="J50" i="74"/>
  <c r="H50" i="74"/>
  <c r="G50" i="74"/>
  <c r="F50" i="74"/>
  <c r="E50" i="74"/>
  <c r="E9" i="74"/>
  <c r="F9" i="74"/>
  <c r="G9" i="74"/>
  <c r="H9" i="74"/>
  <c r="J9" i="74"/>
  <c r="E10" i="74"/>
  <c r="F10" i="74"/>
  <c r="G10" i="74"/>
  <c r="H10" i="74"/>
  <c r="J10" i="74"/>
  <c r="E11" i="74"/>
  <c r="F11" i="74"/>
  <c r="G11" i="74"/>
  <c r="H11" i="74"/>
  <c r="J11" i="74"/>
  <c r="P9" i="74"/>
  <c r="P10" i="74"/>
  <c r="P11" i="74"/>
  <c r="D8" i="73"/>
  <c r="I61" i="73"/>
  <c r="I60" i="73"/>
  <c r="I59" i="73"/>
  <c r="I58" i="73"/>
  <c r="I53" i="73"/>
  <c r="I52" i="73"/>
  <c r="I51" i="73"/>
  <c r="I40" i="73"/>
  <c r="I39" i="73"/>
  <c r="I38" i="73"/>
  <c r="I37" i="73"/>
  <c r="I36" i="73"/>
  <c r="I33" i="73"/>
  <c r="I32" i="73"/>
  <c r="I31" i="73"/>
  <c r="I30" i="73"/>
  <c r="I29" i="73"/>
  <c r="I26" i="73"/>
  <c r="I25" i="73"/>
  <c r="I24" i="73"/>
  <c r="I23" i="73"/>
  <c r="I16" i="73"/>
  <c r="I17" i="73"/>
  <c r="I18" i="73"/>
  <c r="I9" i="73"/>
  <c r="I10" i="73"/>
  <c r="I11" i="73"/>
  <c r="I12" i="73"/>
  <c r="I13" i="73"/>
  <c r="I8" i="73"/>
  <c r="H8" i="73"/>
  <c r="H61" i="73"/>
  <c r="G61" i="73"/>
  <c r="F61" i="73"/>
  <c r="E61" i="73"/>
  <c r="D61" i="73"/>
  <c r="H60" i="73"/>
  <c r="G60" i="73"/>
  <c r="F60" i="73"/>
  <c r="E60" i="73"/>
  <c r="D60" i="73"/>
  <c r="H59" i="73"/>
  <c r="G59" i="73"/>
  <c r="F59" i="73"/>
  <c r="E59" i="73"/>
  <c r="D59" i="73"/>
  <c r="H58" i="73"/>
  <c r="G58" i="73"/>
  <c r="F58" i="73"/>
  <c r="E58" i="73"/>
  <c r="D58" i="73"/>
  <c r="H53" i="73"/>
  <c r="G53" i="73"/>
  <c r="F53" i="73"/>
  <c r="E53" i="73"/>
  <c r="D53" i="73"/>
  <c r="H52" i="73"/>
  <c r="G52" i="73"/>
  <c r="F52" i="73"/>
  <c r="E52" i="73"/>
  <c r="D52" i="73"/>
  <c r="H51" i="73"/>
  <c r="G51" i="73"/>
  <c r="F51" i="73"/>
  <c r="E51" i="73"/>
  <c r="D51" i="73"/>
  <c r="H40" i="73"/>
  <c r="G40" i="73"/>
  <c r="F40" i="73"/>
  <c r="E40" i="73"/>
  <c r="D40" i="73"/>
  <c r="H39" i="73"/>
  <c r="G39" i="73"/>
  <c r="F39" i="73"/>
  <c r="E39" i="73"/>
  <c r="D39" i="73"/>
  <c r="H38" i="73"/>
  <c r="G38" i="73"/>
  <c r="F38" i="73"/>
  <c r="E38" i="73"/>
  <c r="D38" i="73"/>
  <c r="H37" i="73"/>
  <c r="G37" i="73"/>
  <c r="F37" i="73"/>
  <c r="E37" i="73"/>
  <c r="D37" i="73"/>
  <c r="H36" i="73"/>
  <c r="G36" i="73"/>
  <c r="F36" i="73"/>
  <c r="E36" i="73"/>
  <c r="D36" i="73"/>
  <c r="H33" i="73"/>
  <c r="G33" i="73"/>
  <c r="F33" i="73"/>
  <c r="E33" i="73"/>
  <c r="D33" i="73"/>
  <c r="H32" i="73"/>
  <c r="G32" i="73"/>
  <c r="F32" i="73"/>
  <c r="E32" i="73"/>
  <c r="D32" i="73"/>
  <c r="H31" i="73"/>
  <c r="G31" i="73"/>
  <c r="F31" i="73"/>
  <c r="E31" i="73"/>
  <c r="D31" i="73"/>
  <c r="H30" i="73"/>
  <c r="G30" i="73"/>
  <c r="F30" i="73"/>
  <c r="E30" i="73"/>
  <c r="D30" i="73"/>
  <c r="H29" i="73"/>
  <c r="G29" i="73"/>
  <c r="F29" i="73"/>
  <c r="E29" i="73"/>
  <c r="D29" i="73"/>
  <c r="H26" i="73"/>
  <c r="G26" i="73"/>
  <c r="F26" i="73"/>
  <c r="E26" i="73"/>
  <c r="D26" i="73"/>
  <c r="H25" i="73"/>
  <c r="G25" i="73"/>
  <c r="F25" i="73"/>
  <c r="E25" i="73"/>
  <c r="D25" i="73"/>
  <c r="H24" i="73"/>
  <c r="G24" i="73"/>
  <c r="F24" i="73"/>
  <c r="E24" i="73"/>
  <c r="D24" i="73"/>
  <c r="H23" i="73"/>
  <c r="G23" i="73"/>
  <c r="F23" i="73"/>
  <c r="E23" i="73"/>
  <c r="D23" i="73"/>
  <c r="H18" i="73"/>
  <c r="G18" i="73"/>
  <c r="F18" i="73"/>
  <c r="E18" i="73"/>
  <c r="D18" i="73"/>
  <c r="H17" i="73"/>
  <c r="G17" i="73"/>
  <c r="F17" i="73"/>
  <c r="E17" i="73"/>
  <c r="D17" i="73"/>
  <c r="H16" i="73"/>
  <c r="G16" i="73"/>
  <c r="F16" i="73"/>
  <c r="E16" i="73"/>
  <c r="D16" i="73"/>
  <c r="L61" i="73"/>
  <c r="L60" i="73"/>
  <c r="L59" i="73"/>
  <c r="L58" i="73"/>
  <c r="L53" i="73"/>
  <c r="L52" i="73"/>
  <c r="L51" i="73"/>
  <c r="L40" i="73"/>
  <c r="L39" i="73"/>
  <c r="L38" i="73"/>
  <c r="L37" i="73"/>
  <c r="L36" i="73"/>
  <c r="L33" i="73"/>
  <c r="L32" i="73"/>
  <c r="L31" i="73"/>
  <c r="L30" i="73"/>
  <c r="L29" i="73"/>
  <c r="L26" i="73"/>
  <c r="L25" i="73"/>
  <c r="L24" i="73"/>
  <c r="L23" i="73"/>
  <c r="L16" i="73"/>
  <c r="L17" i="73"/>
  <c r="L18" i="73"/>
  <c r="L9" i="73"/>
  <c r="L10" i="73"/>
  <c r="L11" i="73"/>
  <c r="L12" i="73"/>
  <c r="L13" i="73"/>
  <c r="L8" i="73"/>
  <c r="D9" i="73"/>
  <c r="E9" i="73"/>
  <c r="F9" i="73"/>
  <c r="G9" i="73"/>
  <c r="H9" i="73"/>
  <c r="D10" i="73"/>
  <c r="E10" i="73"/>
  <c r="F10" i="73"/>
  <c r="G10" i="73"/>
  <c r="H10" i="73"/>
  <c r="D11" i="73"/>
  <c r="E11" i="73"/>
  <c r="F11" i="73"/>
  <c r="G11" i="73"/>
  <c r="H11" i="73"/>
  <c r="D12" i="73"/>
  <c r="E12" i="73"/>
  <c r="F12" i="73"/>
  <c r="G12" i="73"/>
  <c r="H12" i="73"/>
  <c r="D13" i="73"/>
  <c r="E13" i="73"/>
  <c r="F13" i="73"/>
  <c r="G13" i="73"/>
  <c r="H13" i="73"/>
  <c r="G8" i="73"/>
  <c r="F8" i="73"/>
  <c r="E8" i="73"/>
  <c r="G45" i="70" l="1"/>
  <c r="B10" i="72"/>
  <c r="B9" i="72"/>
  <c r="B10" i="87"/>
  <c r="B9" i="87"/>
  <c r="B10" i="85"/>
  <c r="B9" i="85"/>
  <c r="B10" i="64"/>
  <c r="B9" i="64"/>
  <c r="B10" i="86"/>
  <c r="B9" i="86"/>
  <c r="B10" i="63"/>
  <c r="B9" i="63"/>
  <c r="B10" i="62"/>
  <c r="B9" i="62"/>
  <c r="B10" i="61"/>
  <c r="B9" i="61"/>
  <c r="B10" i="84"/>
  <c r="B9" i="84"/>
  <c r="B10" i="83"/>
  <c r="B9" i="83"/>
  <c r="B10" i="60"/>
  <c r="B9" i="60"/>
  <c r="B10" i="59"/>
  <c r="B9" i="59"/>
  <c r="B10" i="70"/>
  <c r="B9" i="70"/>
  <c r="B10" i="82"/>
  <c r="B9" i="82"/>
  <c r="B10" i="58"/>
  <c r="B9" i="58"/>
  <c r="B10" i="57"/>
  <c r="B9" i="57"/>
  <c r="B10" i="81"/>
  <c r="B9" i="81"/>
  <c r="B10" i="80"/>
  <c r="B9" i="80"/>
  <c r="B10" i="79"/>
  <c r="B9" i="79"/>
  <c r="B10" i="55"/>
  <c r="B9" i="55"/>
  <c r="B10" i="78"/>
  <c r="B9" i="78"/>
  <c r="B10" i="54"/>
  <c r="B9" i="54"/>
  <c r="B10" i="53"/>
  <c r="B9" i="53"/>
  <c r="E9" i="70"/>
  <c r="E8" i="82"/>
  <c r="E38" i="18"/>
  <c r="E36" i="18"/>
  <c r="E34" i="18"/>
  <c r="E32" i="18"/>
  <c r="P29" i="88"/>
  <c r="P27" i="88"/>
  <c r="P25" i="88"/>
  <c r="P23" i="88"/>
  <c r="I29" i="87"/>
  <c r="I27" i="87"/>
  <c r="I25" i="87"/>
  <c r="I23" i="87"/>
  <c r="I29" i="85"/>
  <c r="I27" i="85"/>
  <c r="I25" i="85"/>
  <c r="I23" i="85"/>
  <c r="I33" i="64"/>
  <c r="I31" i="64"/>
  <c r="I29" i="64"/>
  <c r="I27" i="64"/>
  <c r="I33" i="86"/>
  <c r="I31" i="86"/>
  <c r="I29" i="86"/>
  <c r="I27" i="86"/>
  <c r="I28" i="63"/>
  <c r="I26" i="63"/>
  <c r="I24" i="63"/>
  <c r="I22" i="63"/>
  <c r="I29" i="62"/>
  <c r="I27" i="62"/>
  <c r="I25" i="62"/>
  <c r="I23" i="62"/>
  <c r="I28" i="61"/>
  <c r="I26" i="61"/>
  <c r="I24" i="61"/>
  <c r="I22" i="61"/>
  <c r="I29" i="84"/>
  <c r="I27" i="84"/>
  <c r="I25" i="84"/>
  <c r="I23" i="84"/>
  <c r="I24" i="83"/>
  <c r="I22" i="83"/>
  <c r="I20" i="83"/>
  <c r="I18" i="83"/>
  <c r="I23" i="60"/>
  <c r="I21" i="60"/>
  <c r="I19" i="60"/>
  <c r="I17" i="60"/>
  <c r="I29" i="59"/>
  <c r="I27" i="59"/>
  <c r="I25" i="59"/>
  <c r="I23" i="59"/>
  <c r="I26" i="82"/>
  <c r="I24" i="82"/>
  <c r="I22" i="82"/>
  <c r="I20" i="82"/>
  <c r="I26" i="58"/>
  <c r="I24" i="58"/>
  <c r="I22" i="58"/>
  <c r="I20" i="58"/>
  <c r="I24" i="57"/>
  <c r="I22" i="57"/>
  <c r="I20" i="57"/>
  <c r="I18" i="57"/>
  <c r="I24" i="81"/>
  <c r="I22" i="81"/>
  <c r="I20" i="81"/>
  <c r="I18" i="81"/>
  <c r="I27" i="80"/>
  <c r="I25" i="80"/>
  <c r="I23" i="80"/>
  <c r="I21" i="80"/>
  <c r="I28" i="79"/>
  <c r="I26" i="79"/>
  <c r="I24" i="79"/>
  <c r="I22" i="79"/>
  <c r="I31" i="55"/>
  <c r="I29" i="55"/>
  <c r="I27" i="55"/>
  <c r="I25" i="55"/>
  <c r="I31" i="78"/>
  <c r="I29" i="78"/>
  <c r="I27" i="78"/>
  <c r="I25" i="78"/>
  <c r="I26" i="54"/>
  <c r="I24" i="54"/>
  <c r="I22" i="54"/>
  <c r="I20" i="54"/>
  <c r="J25" i="53"/>
  <c r="J23" i="53"/>
  <c r="J21" i="53"/>
  <c r="J19" i="53"/>
  <c r="C14" i="87"/>
  <c r="E14" i="87"/>
  <c r="F14" i="87"/>
  <c r="Q14" i="87" s="1"/>
  <c r="G14" i="87"/>
  <c r="R14" i="87"/>
  <c r="C18" i="87"/>
  <c r="E18" i="87"/>
  <c r="F18" i="87"/>
  <c r="Q18" i="87" s="1"/>
  <c r="G18" i="87"/>
  <c r="H18" i="87"/>
  <c r="R18" i="87"/>
  <c r="C19" i="87"/>
  <c r="E19" i="87"/>
  <c r="F19" i="87"/>
  <c r="Q19" i="87" s="1"/>
  <c r="G19" i="87"/>
  <c r="H19" i="87"/>
  <c r="R19" i="87"/>
  <c r="C17" i="87"/>
  <c r="E17" i="87"/>
  <c r="F17" i="87"/>
  <c r="Q17" i="87" s="1"/>
  <c r="G17" i="87"/>
  <c r="H17" i="87"/>
  <c r="R17" i="87"/>
  <c r="C20" i="87"/>
  <c r="E20" i="87"/>
  <c r="F20" i="87"/>
  <c r="Q20" i="87" s="1"/>
  <c r="G20" i="87"/>
  <c r="H20" i="87"/>
  <c r="R20" i="87"/>
  <c r="C16" i="85"/>
  <c r="E16" i="85"/>
  <c r="F16" i="85"/>
  <c r="Q16" i="85" s="1"/>
  <c r="G16" i="85"/>
  <c r="H16" i="85"/>
  <c r="R16" i="85"/>
  <c r="C15" i="85"/>
  <c r="E15" i="85"/>
  <c r="F15" i="85"/>
  <c r="Q15" i="85" s="1"/>
  <c r="G15" i="85"/>
  <c r="H15" i="85"/>
  <c r="R15" i="85"/>
  <c r="C17" i="85"/>
  <c r="E17" i="85"/>
  <c r="F17" i="85"/>
  <c r="Q17" i="85" s="1"/>
  <c r="G17" i="85"/>
  <c r="H17" i="85"/>
  <c r="R17" i="85"/>
  <c r="C18" i="85"/>
  <c r="E18" i="85"/>
  <c r="F18" i="85"/>
  <c r="Q18" i="85" s="1"/>
  <c r="G18" i="85"/>
  <c r="R18" i="85"/>
  <c r="C20" i="85"/>
  <c r="E20" i="85"/>
  <c r="F20" i="85"/>
  <c r="Q20" i="85" s="1"/>
  <c r="G20" i="85"/>
  <c r="H20" i="85"/>
  <c r="R20" i="85"/>
  <c r="C19" i="85"/>
  <c r="E19" i="85"/>
  <c r="F19" i="85"/>
  <c r="Q19" i="85" s="1"/>
  <c r="G19" i="85"/>
  <c r="H19" i="85"/>
  <c r="R19" i="85"/>
  <c r="C15" i="64"/>
  <c r="E15" i="64"/>
  <c r="F15" i="64"/>
  <c r="Q15" i="64" s="1"/>
  <c r="G15" i="64"/>
  <c r="H15" i="64"/>
  <c r="R15" i="64"/>
  <c r="C19" i="64"/>
  <c r="E19" i="64"/>
  <c r="F19" i="64"/>
  <c r="Q19" i="64" s="1"/>
  <c r="G19" i="64"/>
  <c r="R19" i="64"/>
  <c r="C17" i="64"/>
  <c r="E17" i="64"/>
  <c r="F17" i="64"/>
  <c r="Q17" i="64" s="1"/>
  <c r="G17" i="64"/>
  <c r="H17" i="64"/>
  <c r="R17" i="64"/>
  <c r="C18" i="64"/>
  <c r="E18" i="64"/>
  <c r="F18" i="64"/>
  <c r="Q18" i="64" s="1"/>
  <c r="G18" i="64"/>
  <c r="H18" i="64"/>
  <c r="R18" i="64"/>
  <c r="C21" i="64"/>
  <c r="E21" i="64"/>
  <c r="F21" i="64"/>
  <c r="Q21" i="64" s="1"/>
  <c r="G21" i="64"/>
  <c r="H21" i="64"/>
  <c r="R21" i="64"/>
  <c r="C16" i="86"/>
  <c r="E16" i="86"/>
  <c r="F16" i="86"/>
  <c r="G16" i="86"/>
  <c r="H16" i="86"/>
  <c r="R16" i="86"/>
  <c r="C17" i="86"/>
  <c r="E17" i="86"/>
  <c r="F17" i="86"/>
  <c r="G17" i="86"/>
  <c r="R17" i="86"/>
  <c r="C18" i="86"/>
  <c r="E18" i="86"/>
  <c r="F18" i="86"/>
  <c r="G18" i="86"/>
  <c r="H18" i="86"/>
  <c r="R18" i="86"/>
  <c r="C19" i="86"/>
  <c r="E19" i="86"/>
  <c r="F19" i="86"/>
  <c r="G19" i="86"/>
  <c r="H19" i="86"/>
  <c r="R19" i="86"/>
  <c r="C20" i="86"/>
  <c r="E20" i="86"/>
  <c r="F20" i="86"/>
  <c r="G20" i="86"/>
  <c r="R20" i="86"/>
  <c r="C23" i="86"/>
  <c r="E23" i="86"/>
  <c r="F23" i="86"/>
  <c r="G23" i="86"/>
  <c r="H23" i="86"/>
  <c r="R23" i="86"/>
  <c r="C22" i="86"/>
  <c r="E22" i="86"/>
  <c r="F22" i="86"/>
  <c r="G22" i="86"/>
  <c r="H22" i="86"/>
  <c r="R22" i="86"/>
  <c r="C21" i="86"/>
  <c r="E21" i="86"/>
  <c r="F21" i="86"/>
  <c r="G21" i="86"/>
  <c r="H21" i="86"/>
  <c r="R21" i="86"/>
  <c r="C24" i="86"/>
  <c r="E24" i="86"/>
  <c r="F24" i="86"/>
  <c r="G24" i="86"/>
  <c r="R24" i="86"/>
  <c r="C15" i="63"/>
  <c r="E15" i="63"/>
  <c r="F15" i="63"/>
  <c r="G15" i="63"/>
  <c r="R15" i="63"/>
  <c r="C20" i="63"/>
  <c r="E20" i="63"/>
  <c r="F20" i="63"/>
  <c r="Q20" i="63" s="1"/>
  <c r="G20" i="63"/>
  <c r="H20" i="63"/>
  <c r="R20" i="63"/>
  <c r="C19" i="63"/>
  <c r="E19" i="63"/>
  <c r="F19" i="63"/>
  <c r="Q19" i="63" s="1"/>
  <c r="G19" i="63"/>
  <c r="H19" i="63"/>
  <c r="R19" i="63"/>
  <c r="C18" i="63"/>
  <c r="E18" i="63"/>
  <c r="F18" i="63"/>
  <c r="Q18" i="63" s="1"/>
  <c r="G18" i="63"/>
  <c r="H18" i="63"/>
  <c r="R18" i="63"/>
  <c r="C17" i="63"/>
  <c r="E17" i="63"/>
  <c r="F17" i="63"/>
  <c r="Q17" i="63" s="1"/>
  <c r="G17" i="63"/>
  <c r="R17" i="63"/>
  <c r="C15" i="62"/>
  <c r="E15" i="62"/>
  <c r="F15" i="62"/>
  <c r="Q15" i="62" s="1"/>
  <c r="G15" i="62"/>
  <c r="H15" i="62"/>
  <c r="R15" i="62"/>
  <c r="C16" i="62"/>
  <c r="E16" i="62"/>
  <c r="F16" i="62"/>
  <c r="Q16" i="62" s="1"/>
  <c r="G16" i="62"/>
  <c r="R16" i="62"/>
  <c r="C17" i="62"/>
  <c r="E17" i="62"/>
  <c r="F17" i="62"/>
  <c r="Q17" i="62" s="1"/>
  <c r="G17" i="62"/>
  <c r="R17" i="62"/>
  <c r="C18" i="62"/>
  <c r="E18" i="62"/>
  <c r="F18" i="62"/>
  <c r="Q18" i="62" s="1"/>
  <c r="G18" i="62"/>
  <c r="H18" i="62"/>
  <c r="R18" i="62"/>
  <c r="C19" i="62"/>
  <c r="E19" i="62"/>
  <c r="F19" i="62"/>
  <c r="Q19" i="62" s="1"/>
  <c r="G19" i="62"/>
  <c r="H19" i="62"/>
  <c r="R19" i="62"/>
  <c r="C15" i="84"/>
  <c r="E15" i="84"/>
  <c r="F15" i="84"/>
  <c r="O15" i="84" s="1"/>
  <c r="G15" i="84"/>
  <c r="H15" i="84"/>
  <c r="N15" i="84"/>
  <c r="P15" i="84"/>
  <c r="C16" i="84"/>
  <c r="E16" i="84"/>
  <c r="F16" i="84"/>
  <c r="O16" i="84" s="1"/>
  <c r="G16" i="84"/>
  <c r="H16" i="84"/>
  <c r="N16" i="84"/>
  <c r="P16" i="84"/>
  <c r="C17" i="84"/>
  <c r="E17" i="84"/>
  <c r="F17" i="84"/>
  <c r="O17" i="84" s="1"/>
  <c r="G17" i="84"/>
  <c r="H17" i="84"/>
  <c r="N17" i="84"/>
  <c r="P17" i="84"/>
  <c r="C18" i="84"/>
  <c r="E18" i="84"/>
  <c r="F18" i="84"/>
  <c r="O18" i="84" s="1"/>
  <c r="G18" i="84"/>
  <c r="N18" i="84"/>
  <c r="P18" i="84"/>
  <c r="C15" i="60"/>
  <c r="E15" i="60"/>
  <c r="F15" i="60"/>
  <c r="O15" i="60" s="1"/>
  <c r="G15" i="60"/>
  <c r="H15" i="60"/>
  <c r="N15" i="60"/>
  <c r="P15" i="60"/>
  <c r="C15" i="59"/>
  <c r="E15" i="59"/>
  <c r="F15" i="59"/>
  <c r="O15" i="59" s="1"/>
  <c r="G15" i="59"/>
  <c r="H15" i="59"/>
  <c r="N15" i="59"/>
  <c r="P15" i="59"/>
  <c r="C16" i="59"/>
  <c r="E16" i="59"/>
  <c r="F16" i="59"/>
  <c r="O16" i="59" s="1"/>
  <c r="G16" i="59"/>
  <c r="H16" i="59"/>
  <c r="N16" i="59"/>
  <c r="P16" i="59"/>
  <c r="C17" i="59"/>
  <c r="E17" i="59"/>
  <c r="F17" i="59"/>
  <c r="O17" i="59" s="1"/>
  <c r="G17" i="59"/>
  <c r="H17" i="59"/>
  <c r="N17" i="59"/>
  <c r="P17" i="59"/>
  <c r="C18" i="59"/>
  <c r="E18" i="59"/>
  <c r="F18" i="59"/>
  <c r="O18" i="59" s="1"/>
  <c r="G18" i="59"/>
  <c r="N18" i="59"/>
  <c r="P18" i="59"/>
  <c r="C19" i="59"/>
  <c r="E19" i="59"/>
  <c r="F19" i="59"/>
  <c r="O19" i="59" s="1"/>
  <c r="G19" i="59"/>
  <c r="H19" i="59"/>
  <c r="N19" i="59"/>
  <c r="P19" i="59"/>
  <c r="C20" i="59"/>
  <c r="E20" i="59"/>
  <c r="F20" i="59"/>
  <c r="O20" i="59" s="1"/>
  <c r="G20" i="59"/>
  <c r="H20" i="59"/>
  <c r="N20" i="59"/>
  <c r="P20" i="59"/>
  <c r="C15" i="82"/>
  <c r="E15" i="82"/>
  <c r="F15" i="82"/>
  <c r="O15" i="82" s="1"/>
  <c r="G15" i="82"/>
  <c r="H15" i="82"/>
  <c r="I15" i="82"/>
  <c r="N15" i="82"/>
  <c r="P15" i="82"/>
  <c r="C15" i="58"/>
  <c r="E15" i="58"/>
  <c r="F15" i="58"/>
  <c r="O15" i="58" s="1"/>
  <c r="G15" i="58"/>
  <c r="H15" i="58"/>
  <c r="I15" i="58"/>
  <c r="N15" i="58"/>
  <c r="P15" i="58"/>
  <c r="C16" i="58"/>
  <c r="E16" i="58"/>
  <c r="F16" i="58"/>
  <c r="O16" i="58" s="1"/>
  <c r="G16" i="58"/>
  <c r="H16" i="58"/>
  <c r="I16" i="58"/>
  <c r="N16" i="58"/>
  <c r="P16" i="58"/>
  <c r="C17" i="58"/>
  <c r="E17" i="58"/>
  <c r="F17" i="58"/>
  <c r="O17" i="58" s="1"/>
  <c r="G17" i="58"/>
  <c r="H17" i="58"/>
  <c r="I17" i="58"/>
  <c r="N17" i="58"/>
  <c r="P17" i="58"/>
  <c r="C15" i="57"/>
  <c r="E15" i="57"/>
  <c r="F15" i="57"/>
  <c r="O15" i="57" s="1"/>
  <c r="G15" i="57"/>
  <c r="H15" i="57"/>
  <c r="I15" i="57"/>
  <c r="N15" i="57"/>
  <c r="P15" i="57"/>
  <c r="C15" i="81"/>
  <c r="E15" i="81"/>
  <c r="F15" i="81"/>
  <c r="O15" i="81" s="1"/>
  <c r="G15" i="81"/>
  <c r="H15" i="81"/>
  <c r="I15" i="81"/>
  <c r="N15" i="81"/>
  <c r="P15" i="81"/>
  <c r="C15" i="80"/>
  <c r="E15" i="80"/>
  <c r="F15" i="80"/>
  <c r="O15" i="80" s="1"/>
  <c r="G15" i="80"/>
  <c r="H15" i="80"/>
  <c r="I15" i="80"/>
  <c r="N15" i="80"/>
  <c r="P15" i="80"/>
  <c r="C16" i="80"/>
  <c r="E16" i="80"/>
  <c r="F16" i="80"/>
  <c r="O16" i="80" s="1"/>
  <c r="G16" i="80"/>
  <c r="H16" i="80"/>
  <c r="I16" i="80"/>
  <c r="N16" i="80"/>
  <c r="P16" i="80"/>
  <c r="C17" i="80"/>
  <c r="E17" i="80"/>
  <c r="F17" i="80"/>
  <c r="O17" i="80" s="1"/>
  <c r="G17" i="80"/>
  <c r="H17" i="80"/>
  <c r="I17" i="80"/>
  <c r="N17" i="80"/>
  <c r="P17" i="80"/>
  <c r="C18" i="80"/>
  <c r="E18" i="80"/>
  <c r="F18" i="80"/>
  <c r="O18" i="80" s="1"/>
  <c r="G18" i="80"/>
  <c r="H18" i="80"/>
  <c r="I18" i="80"/>
  <c r="N18" i="80"/>
  <c r="P18" i="80"/>
  <c r="C16" i="79"/>
  <c r="E16" i="79"/>
  <c r="F16" i="79"/>
  <c r="O16" i="79" s="1"/>
  <c r="G16" i="79"/>
  <c r="I16" i="79"/>
  <c r="N16" i="79"/>
  <c r="P16" i="79"/>
  <c r="C15" i="79"/>
  <c r="E15" i="79"/>
  <c r="F15" i="79"/>
  <c r="O15" i="79" s="1"/>
  <c r="G15" i="79"/>
  <c r="H15" i="79"/>
  <c r="I15" i="79"/>
  <c r="N15" i="79"/>
  <c r="P15" i="79"/>
  <c r="C17" i="79"/>
  <c r="E17" i="79"/>
  <c r="F17" i="79"/>
  <c r="O17" i="79" s="1"/>
  <c r="G17" i="79"/>
  <c r="H17" i="79"/>
  <c r="I17" i="79"/>
  <c r="N17" i="79"/>
  <c r="P17" i="79"/>
  <c r="C18" i="79"/>
  <c r="E18" i="79"/>
  <c r="F18" i="79"/>
  <c r="O18" i="79" s="1"/>
  <c r="G18" i="79"/>
  <c r="H18" i="79"/>
  <c r="I18" i="79"/>
  <c r="N18" i="79"/>
  <c r="P18" i="79"/>
  <c r="C16" i="55"/>
  <c r="E16" i="55"/>
  <c r="F16" i="55"/>
  <c r="O16" i="55" s="1"/>
  <c r="G16" i="55"/>
  <c r="H16" i="55"/>
  <c r="I16" i="55"/>
  <c r="N16" i="55"/>
  <c r="P16" i="55"/>
  <c r="C15" i="55"/>
  <c r="E15" i="55"/>
  <c r="F15" i="55"/>
  <c r="O15" i="55" s="1"/>
  <c r="G15" i="55"/>
  <c r="I15" i="55"/>
  <c r="N15" i="55"/>
  <c r="P15" i="55"/>
  <c r="C18" i="55"/>
  <c r="E18" i="55"/>
  <c r="F18" i="55"/>
  <c r="O18" i="55" s="1"/>
  <c r="G18" i="55"/>
  <c r="H18" i="55"/>
  <c r="I18" i="55"/>
  <c r="N18" i="55"/>
  <c r="P18" i="55"/>
  <c r="C17" i="55"/>
  <c r="E17" i="55"/>
  <c r="F17" i="55"/>
  <c r="O17" i="55" s="1"/>
  <c r="G17" i="55"/>
  <c r="H17" i="55"/>
  <c r="I17" i="55"/>
  <c r="N17" i="55"/>
  <c r="P17" i="55"/>
  <c r="C19" i="55"/>
  <c r="E19" i="55"/>
  <c r="F19" i="55"/>
  <c r="O19" i="55" s="1"/>
  <c r="G19" i="55"/>
  <c r="H19" i="55"/>
  <c r="I19" i="55"/>
  <c r="N19" i="55"/>
  <c r="P19" i="55"/>
  <c r="C20" i="55"/>
  <c r="E20" i="55"/>
  <c r="F20" i="55"/>
  <c r="O20" i="55" s="1"/>
  <c r="G20" i="55"/>
  <c r="H20" i="55"/>
  <c r="I20" i="55"/>
  <c r="N20" i="55"/>
  <c r="P20" i="55"/>
  <c r="C21" i="55"/>
  <c r="E21" i="55"/>
  <c r="F21" i="55"/>
  <c r="O21" i="55" s="1"/>
  <c r="G21" i="55"/>
  <c r="H21" i="55"/>
  <c r="I21" i="55"/>
  <c r="N21" i="55"/>
  <c r="P21" i="55"/>
  <c r="C15" i="78"/>
  <c r="E15" i="78"/>
  <c r="F15" i="78"/>
  <c r="O15" i="78" s="1"/>
  <c r="G15" i="78"/>
  <c r="H15" i="78"/>
  <c r="I15" i="78"/>
  <c r="N15" i="78"/>
  <c r="P15" i="78"/>
  <c r="C18" i="78"/>
  <c r="E18" i="78"/>
  <c r="F18" i="78"/>
  <c r="O18" i="78" s="1"/>
  <c r="G18" i="78"/>
  <c r="H18" i="78"/>
  <c r="I18" i="78"/>
  <c r="N18" i="78"/>
  <c r="P18" i="78"/>
  <c r="C16" i="78"/>
  <c r="E16" i="78"/>
  <c r="F16" i="78"/>
  <c r="O16" i="78" s="1"/>
  <c r="G16" i="78"/>
  <c r="I16" i="78"/>
  <c r="N16" i="78"/>
  <c r="P16" i="78"/>
  <c r="C17" i="78"/>
  <c r="E17" i="78"/>
  <c r="F17" i="78"/>
  <c r="O17" i="78" s="1"/>
  <c r="G17" i="78"/>
  <c r="H17" i="78"/>
  <c r="I17" i="78"/>
  <c r="N17" i="78"/>
  <c r="P17" i="78"/>
  <c r="C19" i="78"/>
  <c r="E19" i="78"/>
  <c r="F19" i="78"/>
  <c r="O19" i="78" s="1"/>
  <c r="G19" i="78"/>
  <c r="H19" i="78"/>
  <c r="I19" i="78"/>
  <c r="N19" i="78"/>
  <c r="P19" i="78"/>
  <c r="C20" i="78"/>
  <c r="E20" i="78"/>
  <c r="F20" i="78"/>
  <c r="O20" i="78" s="1"/>
  <c r="G20" i="78"/>
  <c r="H20" i="78"/>
  <c r="I20" i="78"/>
  <c r="N20" i="78"/>
  <c r="P20" i="78"/>
  <c r="C21" i="78"/>
  <c r="E21" i="78"/>
  <c r="F21" i="78"/>
  <c r="O21" i="78" s="1"/>
  <c r="G21" i="78"/>
  <c r="H21" i="78"/>
  <c r="I21" i="78"/>
  <c r="N21" i="78"/>
  <c r="P21" i="78"/>
  <c r="C22" i="78"/>
  <c r="E22" i="78"/>
  <c r="F22" i="78"/>
  <c r="O22" i="78" s="1"/>
  <c r="G22" i="78"/>
  <c r="H22" i="78"/>
  <c r="I22" i="78"/>
  <c r="N22" i="78"/>
  <c r="P22" i="78"/>
  <c r="C16" i="54"/>
  <c r="E16" i="54"/>
  <c r="F16" i="54"/>
  <c r="O16" i="54" s="1"/>
  <c r="G16" i="54"/>
  <c r="H16" i="54"/>
  <c r="I16" i="54"/>
  <c r="N16" i="54"/>
  <c r="P16" i="54"/>
  <c r="C17" i="54"/>
  <c r="E17" i="54"/>
  <c r="F17" i="54"/>
  <c r="O17" i="54" s="1"/>
  <c r="G17" i="54"/>
  <c r="H17" i="54"/>
  <c r="I17" i="54"/>
  <c r="N17" i="54"/>
  <c r="P17" i="54"/>
  <c r="C15" i="54"/>
  <c r="E15" i="54"/>
  <c r="F15" i="54"/>
  <c r="O15" i="54" s="1"/>
  <c r="G15" i="54"/>
  <c r="I15" i="54"/>
  <c r="N15" i="54"/>
  <c r="P15" i="54"/>
  <c r="C16" i="53"/>
  <c r="E16" i="53"/>
  <c r="F16" i="53"/>
  <c r="O16" i="53" s="1"/>
  <c r="G16" i="53"/>
  <c r="H16" i="53"/>
  <c r="I16" i="53"/>
  <c r="N16" i="53"/>
  <c r="P16" i="53"/>
  <c r="C15" i="53"/>
  <c r="E15" i="53"/>
  <c r="F15" i="53"/>
  <c r="O15" i="53" s="1"/>
  <c r="G15" i="53"/>
  <c r="H15" i="53"/>
  <c r="I15" i="53"/>
  <c r="N15" i="53"/>
  <c r="P15" i="53"/>
  <c r="R15" i="87"/>
  <c r="H15" i="87"/>
  <c r="G15" i="87"/>
  <c r="F15" i="87"/>
  <c r="Q15" i="87" s="1"/>
  <c r="E15" i="87"/>
  <c r="C15" i="87"/>
  <c r="R14" i="85"/>
  <c r="G14" i="85"/>
  <c r="F14" i="85"/>
  <c r="Q14" i="85" s="1"/>
  <c r="E14" i="85"/>
  <c r="C14" i="85"/>
  <c r="R16" i="64"/>
  <c r="G16" i="64"/>
  <c r="F16" i="64"/>
  <c r="Q16" i="64" s="1"/>
  <c r="E16" i="64"/>
  <c r="C16" i="64"/>
  <c r="R15" i="86"/>
  <c r="G15" i="86"/>
  <c r="F15" i="86"/>
  <c r="E15" i="86"/>
  <c r="C15" i="86"/>
  <c r="R14" i="63"/>
  <c r="G14" i="63"/>
  <c r="F14" i="63"/>
  <c r="Q14" i="63" s="1"/>
  <c r="E14" i="63"/>
  <c r="C14" i="63"/>
  <c r="R14" i="62"/>
  <c r="G14" i="62"/>
  <c r="F14" i="62"/>
  <c r="Q14" i="62" s="1"/>
  <c r="E14" i="62"/>
  <c r="C14" i="62"/>
  <c r="C15" i="61"/>
  <c r="E15" i="61"/>
  <c r="F15" i="61"/>
  <c r="Q15" i="61" s="1"/>
  <c r="G15" i="61"/>
  <c r="C18" i="61"/>
  <c r="E18" i="61"/>
  <c r="F18" i="61"/>
  <c r="Q18" i="61" s="1"/>
  <c r="G18" i="61"/>
  <c r="H18" i="61"/>
  <c r="C16" i="61"/>
  <c r="E16" i="61"/>
  <c r="F16" i="61"/>
  <c r="Q16" i="61" s="1"/>
  <c r="G16" i="61"/>
  <c r="H16" i="61"/>
  <c r="C19" i="61"/>
  <c r="E19" i="61"/>
  <c r="F19" i="61"/>
  <c r="Q19" i="61" s="1"/>
  <c r="G19" i="61"/>
  <c r="H19" i="61"/>
  <c r="C17" i="61"/>
  <c r="E17" i="61"/>
  <c r="F17" i="61"/>
  <c r="Q17" i="61" s="1"/>
  <c r="G17" i="61"/>
  <c r="H17" i="61"/>
  <c r="C20" i="61"/>
  <c r="E20" i="61"/>
  <c r="F20" i="61"/>
  <c r="Q20" i="61" s="1"/>
  <c r="G20" i="61"/>
  <c r="H20" i="61"/>
  <c r="R15" i="61"/>
  <c r="R18" i="61"/>
  <c r="R16" i="61"/>
  <c r="R19" i="61"/>
  <c r="R17" i="61"/>
  <c r="R20" i="61"/>
  <c r="R14" i="61"/>
  <c r="P14" i="84"/>
  <c r="H14" i="61"/>
  <c r="G14" i="61"/>
  <c r="F14" i="61"/>
  <c r="Q14" i="61" s="1"/>
  <c r="E14" i="61"/>
  <c r="C14" i="61"/>
  <c r="N14" i="84"/>
  <c r="H14" i="84"/>
  <c r="G14" i="84"/>
  <c r="F14" i="84"/>
  <c r="O14" i="84" s="1"/>
  <c r="E14" i="84"/>
  <c r="C14" i="84"/>
  <c r="P14" i="83"/>
  <c r="N14" i="83"/>
  <c r="H14" i="83"/>
  <c r="G14" i="83"/>
  <c r="F14" i="83"/>
  <c r="O14" i="83" s="1"/>
  <c r="E14" i="83"/>
  <c r="C14" i="83"/>
  <c r="P14" i="60"/>
  <c r="N14" i="60"/>
  <c r="G14" i="60"/>
  <c r="F14" i="60"/>
  <c r="O14" i="60" s="1"/>
  <c r="E14" i="60"/>
  <c r="C14" i="60"/>
  <c r="P14" i="59"/>
  <c r="N14" i="59"/>
  <c r="G14" i="59"/>
  <c r="F14" i="59"/>
  <c r="O14" i="59" s="1"/>
  <c r="E14" i="59"/>
  <c r="C14" i="59"/>
  <c r="P14" i="82"/>
  <c r="I14" i="82"/>
  <c r="H14" i="82"/>
  <c r="G14" i="82"/>
  <c r="F14" i="82"/>
  <c r="O14" i="82" s="1"/>
  <c r="E14" i="82"/>
  <c r="C14" i="82"/>
  <c r="P14" i="58"/>
  <c r="N14" i="58"/>
  <c r="I14" i="58"/>
  <c r="H14" i="58"/>
  <c r="G14" i="58"/>
  <c r="F14" i="58"/>
  <c r="O14" i="58" s="1"/>
  <c r="E14" i="58"/>
  <c r="C14" i="58"/>
  <c r="P14" i="57"/>
  <c r="N14" i="57"/>
  <c r="I14" i="57"/>
  <c r="H14" i="57"/>
  <c r="G14" i="57"/>
  <c r="F14" i="57"/>
  <c r="O14" i="57" s="1"/>
  <c r="E14" i="57"/>
  <c r="C14" i="57"/>
  <c r="P14" i="81"/>
  <c r="N14" i="81"/>
  <c r="I14" i="81"/>
  <c r="H14" i="81"/>
  <c r="G14" i="81"/>
  <c r="F14" i="81"/>
  <c r="O14" i="81" s="1"/>
  <c r="E14" i="81"/>
  <c r="C14" i="81"/>
  <c r="P14" i="80"/>
  <c r="N14" i="80"/>
  <c r="I14" i="80"/>
  <c r="G14" i="80"/>
  <c r="F14" i="80"/>
  <c r="O14" i="80" s="1"/>
  <c r="E14" i="80"/>
  <c r="C14" i="80"/>
  <c r="P14" i="79"/>
  <c r="N14" i="79"/>
  <c r="I14" i="79"/>
  <c r="H14" i="79"/>
  <c r="G14" i="79"/>
  <c r="F14" i="79"/>
  <c r="O14" i="79" s="1"/>
  <c r="E14" i="79"/>
  <c r="C14" i="79"/>
  <c r="P14" i="55"/>
  <c r="N14" i="55"/>
  <c r="I14" i="55"/>
  <c r="H14" i="55"/>
  <c r="G14" i="55"/>
  <c r="F14" i="55"/>
  <c r="O14" i="55" s="1"/>
  <c r="E14" i="55"/>
  <c r="C14" i="55"/>
  <c r="P14" i="78"/>
  <c r="N14" i="78"/>
  <c r="I14" i="78"/>
  <c r="H14" i="78"/>
  <c r="G14" i="78"/>
  <c r="F14" i="78"/>
  <c r="O14" i="78" s="1"/>
  <c r="E14" i="78"/>
  <c r="C14" i="78"/>
  <c r="P14" i="54"/>
  <c r="N14" i="54"/>
  <c r="I14" i="54"/>
  <c r="H14" i="54"/>
  <c r="G14" i="54"/>
  <c r="F14" i="54"/>
  <c r="O14" i="54" s="1"/>
  <c r="E14" i="54"/>
  <c r="C14" i="54"/>
  <c r="P14" i="53"/>
  <c r="N14" i="53"/>
  <c r="I14" i="53"/>
  <c r="H14" i="53"/>
  <c r="G14" i="53"/>
  <c r="F14" i="53"/>
  <c r="O14" i="53" s="1"/>
  <c r="E14" i="53"/>
  <c r="C14" i="53"/>
  <c r="N15" i="28"/>
  <c r="N18" i="28"/>
  <c r="N16" i="28"/>
  <c r="E8" i="88"/>
  <c r="E8" i="87"/>
  <c r="E8" i="85"/>
  <c r="E8" i="64"/>
  <c r="E8" i="86"/>
  <c r="E8" i="63"/>
  <c r="E8" i="62"/>
  <c r="E8" i="61"/>
  <c r="E8" i="84"/>
  <c r="E8" i="83"/>
  <c r="E8" i="60"/>
  <c r="E8" i="59"/>
  <c r="E8" i="58"/>
  <c r="E8" i="57"/>
  <c r="E8" i="81"/>
  <c r="E8" i="80"/>
  <c r="E8" i="79"/>
  <c r="E8" i="55"/>
  <c r="E8" i="78"/>
  <c r="E8" i="54"/>
  <c r="B4" i="18"/>
  <c r="B4" i="84"/>
  <c r="B3" i="18"/>
  <c r="B3" i="84"/>
  <c r="B4" i="72"/>
  <c r="B3" i="72"/>
  <c r="B4" i="88"/>
  <c r="B3" i="88"/>
  <c r="B4" i="87"/>
  <c r="B3" i="87"/>
  <c r="B4" i="85"/>
  <c r="B3" i="85"/>
  <c r="B4" i="64"/>
  <c r="B3" i="64"/>
  <c r="B4" i="86"/>
  <c r="B3" i="86"/>
  <c r="B4" i="63"/>
  <c r="B3" i="63"/>
  <c r="B4" i="62"/>
  <c r="B3" i="62"/>
  <c r="B4" i="61"/>
  <c r="B3" i="61"/>
  <c r="B4" i="83"/>
  <c r="B3" i="83"/>
  <c r="B4" i="60"/>
  <c r="B3" i="60"/>
  <c r="B4" i="59"/>
  <c r="B3" i="59"/>
  <c r="B4" i="70"/>
  <c r="B3" i="70"/>
  <c r="B4" i="82"/>
  <c r="B3" i="82"/>
  <c r="B4" i="58"/>
  <c r="B3" i="58"/>
  <c r="B4" i="57"/>
  <c r="B3" i="57"/>
  <c r="B4" i="81"/>
  <c r="B3" i="81"/>
  <c r="B4" i="80"/>
  <c r="B3" i="80"/>
  <c r="B4" i="79"/>
  <c r="B3" i="79"/>
  <c r="B4" i="55"/>
  <c r="B3" i="55"/>
  <c r="B4" i="78"/>
  <c r="B3" i="78"/>
  <c r="B4" i="54"/>
  <c r="B3" i="54"/>
  <c r="C15" i="28"/>
  <c r="E15" i="28"/>
  <c r="F15" i="28"/>
  <c r="G15" i="28"/>
  <c r="I15" i="28"/>
  <c r="C18" i="28"/>
  <c r="E18" i="28"/>
  <c r="F18" i="28"/>
  <c r="G18" i="28"/>
  <c r="I18" i="28"/>
  <c r="C16" i="28"/>
  <c r="E16" i="28"/>
  <c r="F16" i="28"/>
  <c r="G16" i="28"/>
  <c r="H16" i="28"/>
  <c r="I16" i="28"/>
  <c r="P15" i="28"/>
  <c r="P18" i="28"/>
  <c r="P16" i="28"/>
  <c r="P14" i="28"/>
  <c r="I14" i="28"/>
  <c r="H14" i="28"/>
  <c r="G14" i="28"/>
  <c r="F14" i="28"/>
  <c r="E14" i="28"/>
  <c r="C14" i="28"/>
  <c r="E8" i="53"/>
  <c r="B4" i="53"/>
  <c r="B3" i="53"/>
  <c r="N14" i="28" l="1"/>
  <c r="AY20" i="88" l="1"/>
  <c r="AY16" i="88"/>
  <c r="AY18" i="88"/>
  <c r="AY17" i="88"/>
  <c r="AY15" i="88"/>
  <c r="AY19" i="88"/>
  <c r="AY12" i="88"/>
  <c r="AY14" i="88"/>
  <c r="AY13" i="88"/>
  <c r="G35" i="70" l="1"/>
  <c r="O16" i="28" l="1"/>
  <c r="O18" i="28" l="1"/>
  <c r="P14" i="64" l="1"/>
  <c r="G17" i="70" l="1"/>
  <c r="M14" i="64" l="1"/>
  <c r="K14" i="64"/>
  <c r="N17" i="64" l="1"/>
  <c r="N23" i="64"/>
  <c r="N22" i="64"/>
  <c r="N16" i="64"/>
  <c r="N18" i="64"/>
  <c r="N20" i="64"/>
  <c r="N21" i="64"/>
  <c r="N19" i="64"/>
  <c r="N15" i="64"/>
  <c r="O14" i="64"/>
  <c r="Q14" i="64" s="1"/>
  <c r="G26" i="70" l="1"/>
  <c r="N14" i="64" l="1"/>
  <c r="O14" i="28" l="1"/>
  <c r="O15" i="28"/>
  <c r="F42" i="43" l="1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F33" i="43" l="1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</calcChain>
</file>

<file path=xl/sharedStrings.xml><?xml version="1.0" encoding="utf-8"?>
<sst xmlns="http://schemas.openxmlformats.org/spreadsheetml/2006/main" count="1866" uniqueCount="438">
  <si>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</si>
  <si>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</si>
  <si>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</si>
  <si>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</si>
  <si>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</si>
  <si>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</si>
  <si>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</si>
  <si>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</si>
  <si>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</si>
  <si>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</si>
  <si>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</si>
  <si>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</si>
  <si>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</si>
  <si>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</si>
  <si>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</si>
  <si>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</si>
  <si>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</si>
  <si>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</si>
  <si>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</si>
  <si>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</si>
  <si>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</si>
  <si>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</si>
  <si>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</si>
  <si>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</si>
  <si>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</si>
  <si>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</si>
  <si>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</si>
  <si>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</si>
  <si>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</si>
  <si>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</si>
  <si>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</si>
  <si>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</si>
  <si>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</si>
  <si>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</si>
  <si>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</si>
  <si>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</si>
  <si>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</si>
  <si>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</si>
  <si>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</si>
  <si>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</si>
  <si>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</si>
  <si>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</si>
  <si>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</si>
  <si>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</si>
  <si>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</si>
  <si>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</si>
  <si>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</si>
  <si>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</si>
  <si>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</si>
  <si>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</si>
  <si>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</si>
  <si>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</si>
  <si>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</si>
  <si>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</si>
  <si>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</si>
  <si>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</si>
  <si>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</si>
  <si>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</si>
  <si>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</si>
  <si>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</si>
  <si>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</si>
  <si>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</si>
  <si>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</si>
  <si>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</si>
  <si>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</si>
  <si>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</si>
  <si>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</si>
  <si>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</si>
  <si>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</si>
  <si>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</si>
  <si>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</si>
  <si>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</si>
  <si>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</si>
  <si>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</si>
  <si>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</si>
  <si>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</si>
  <si>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</si>
  <si>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</si>
  <si>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</si>
  <si>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</si>
  <si>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</si>
  <si>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</si>
  <si>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</si>
  <si>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</si>
  <si>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</si>
  <si>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</si>
  <si>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</si>
  <si>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</si>
  <si>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</si>
  <si>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</si>
  <si>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</si>
  <si>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</si>
  <si>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</si>
  <si>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</si>
  <si>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</si>
  <si>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</si>
  <si>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</si>
  <si>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</si>
  <si>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</si>
  <si>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</si>
  <si>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</si>
  <si>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</si>
  <si>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</si>
  <si>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</si>
  <si>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</si>
  <si>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>Вес гирь  32 кг.</t>
  </si>
  <si>
    <t>ОДИНОЧНЫЙ РАЗРЯД — Мужчины</t>
  </si>
  <si>
    <t>ОДИНОЧНЫЙ РАЗРЯД — Женщины</t>
  </si>
  <si>
    <t>Итоговая оценка</t>
  </si>
  <si>
    <t>ФИО тренера (тренеров)</t>
  </si>
  <si>
    <t>Жонглирование</t>
  </si>
  <si>
    <t>Кировская область</t>
  </si>
  <si>
    <t>Самарская область</t>
  </si>
  <si>
    <t>Толчок  длинный цикл (мужчины)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</si>
  <si>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</si>
  <si>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</si>
  <si>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Весовая категория 63 кг.</t>
  </si>
  <si>
    <t>Весовая категория 68 кг.</t>
  </si>
  <si>
    <t>Весовая категория 73 кг.</t>
  </si>
  <si>
    <t>Весовая категория 85 кг.</t>
  </si>
  <si>
    <t>м</t>
  </si>
  <si>
    <t>ж</t>
  </si>
  <si>
    <t>пары</t>
  </si>
  <si>
    <t>Чувашская Республика</t>
  </si>
  <si>
    <t>Вес гирь 24 кг.</t>
  </si>
  <si>
    <t>Пермский край</t>
  </si>
  <si>
    <t>"отлично"</t>
  </si>
  <si>
    <t>Чемпионата Приволжского федерального округа</t>
  </si>
  <si>
    <t>Список судей Чемпионата Приволжского федерального округа</t>
  </si>
  <si>
    <t xml:space="preserve">КОМАНДА: </t>
  </si>
  <si>
    <t>Эстафета (толчок длинный цикл). Мужчины.</t>
  </si>
  <si>
    <t>Республика Татарстан</t>
  </si>
  <si>
    <t>Республика Башкортостан</t>
  </si>
  <si>
    <t>Нижегородская область</t>
  </si>
  <si>
    <t>Оренбургская область</t>
  </si>
  <si>
    <t>эстафета</t>
  </si>
  <si>
    <t>Маликов Данил</t>
  </si>
  <si>
    <t>Мошев Д.И.</t>
  </si>
  <si>
    <t>Маматов Г.Т.</t>
  </si>
  <si>
    <t>Порцев Роман</t>
  </si>
  <si>
    <t>Попова Анна</t>
  </si>
  <si>
    <t>Лунев А.Г.</t>
  </si>
  <si>
    <t>Сибикин Илья</t>
  </si>
  <si>
    <t>Бахтова Ирина</t>
  </si>
  <si>
    <t>Голодяева Елена</t>
  </si>
  <si>
    <t>Никитин Дмитрий</t>
  </si>
  <si>
    <t>Сорокина Ольга</t>
  </si>
  <si>
    <t>Афонин И.А.</t>
  </si>
  <si>
    <t>Разживин Андрей</t>
  </si>
  <si>
    <t>самостоятельно</t>
  </si>
  <si>
    <t>Крюков Дмитрий</t>
  </si>
  <si>
    <t>Борисов Евгений</t>
  </si>
  <si>
    <t>Разживин А.Е.</t>
  </si>
  <si>
    <t>Маркичев Э.Ф.</t>
  </si>
  <si>
    <t>Новоселов Андрей</t>
  </si>
  <si>
    <t>Алцыбеев Никита</t>
  </si>
  <si>
    <t>Вахонин Егор</t>
  </si>
  <si>
    <t xml:space="preserve">МС </t>
  </si>
  <si>
    <t>Матвеева Елена</t>
  </si>
  <si>
    <t>Дербенева Ольга</t>
  </si>
  <si>
    <t>Кашин Кирилл</t>
  </si>
  <si>
    <t>Платунов Виталий</t>
  </si>
  <si>
    <t>Акульшин Алексей</t>
  </si>
  <si>
    <t>Курунов Анатолий</t>
  </si>
  <si>
    <t>Заварзин Павел</t>
  </si>
  <si>
    <t>Пузанкова Анастасия</t>
  </si>
  <si>
    <t>Гиниатуллин А.З.</t>
  </si>
  <si>
    <t>Бурмакина Екатерина</t>
  </si>
  <si>
    <t>Константинов Александр</t>
  </si>
  <si>
    <t>ДУБЛИРУЮЩИЙ ПРОТОКОЛ</t>
  </si>
  <si>
    <t>Чемпионат Приволжского федерального округа</t>
  </si>
  <si>
    <t>1 день толчок ДЦ - мужчины и женщины</t>
  </si>
  <si>
    <t xml:space="preserve">Потоки </t>
  </si>
  <si>
    <t>Помост</t>
  </si>
  <si>
    <t>Ф.И.О.</t>
  </si>
  <si>
    <t>Дата рожд.</t>
  </si>
  <si>
    <t>Звание, разряд</t>
  </si>
  <si>
    <t xml:space="preserve">Команда </t>
  </si>
  <si>
    <t>Весовая категория</t>
  </si>
  <si>
    <t>Толчок ДЦ</t>
  </si>
  <si>
    <t>Время</t>
  </si>
  <si>
    <t>Тренер (тренера)</t>
  </si>
  <si>
    <t>Ляукин Кирилл</t>
  </si>
  <si>
    <t>Потоки (толчок)</t>
  </si>
  <si>
    <t>Потоки (рывок)</t>
  </si>
  <si>
    <t>толчок</t>
  </si>
  <si>
    <t>рывок</t>
  </si>
  <si>
    <t>сумма</t>
  </si>
  <si>
    <t>КОМАНДА: Кировская область</t>
  </si>
  <si>
    <t>время</t>
  </si>
  <si>
    <t>тренер (тренера)</t>
  </si>
  <si>
    <t>весовая категория</t>
  </si>
  <si>
    <t>группа Б</t>
  </si>
  <si>
    <t>группа А</t>
  </si>
  <si>
    <t xml:space="preserve">рывок </t>
  </si>
  <si>
    <t>время толчок</t>
  </si>
  <si>
    <t>время рывок</t>
  </si>
  <si>
    <t>1К</t>
  </si>
  <si>
    <t>КОМАНДА: Пермский край</t>
  </si>
  <si>
    <t>2К</t>
  </si>
  <si>
    <t>ПРОТОКОЛЫ</t>
  </si>
  <si>
    <t>Чемпионата Приволжского федерального округа по гиревому спорту</t>
  </si>
  <si>
    <t>Весовая категория 78 кг</t>
  </si>
  <si>
    <t>Весовая категория 95 кг</t>
  </si>
  <si>
    <t>Весовая категория 95+ кг.</t>
  </si>
  <si>
    <t>Весовая категория 95+ кг</t>
  </si>
  <si>
    <t>Весовая категория 58 кг</t>
  </si>
  <si>
    <t>Весовая категория 68+ кг</t>
  </si>
  <si>
    <t>Толчок  длинный цикл (женщины)</t>
  </si>
  <si>
    <t>Рывок (женщины)</t>
  </si>
  <si>
    <t>Весовая категория 95 кг.</t>
  </si>
  <si>
    <t>Киякин Александр</t>
  </si>
  <si>
    <t>Кузьмичева Ксения</t>
  </si>
  <si>
    <t>Пешков Виталий</t>
  </si>
  <si>
    <t>Лавринов В.А.</t>
  </si>
  <si>
    <t>Шамкаев Радик</t>
  </si>
  <si>
    <t>Кожеватова Василиса</t>
  </si>
  <si>
    <t>Афонин Игорь</t>
  </si>
  <si>
    <t>Маркичев Максим</t>
  </si>
  <si>
    <t>Бахтов И.В.</t>
  </si>
  <si>
    <t>Балдин А.В.</t>
  </si>
  <si>
    <t>Балдин Александр</t>
  </si>
  <si>
    <t>Булдаков Никита</t>
  </si>
  <si>
    <t>Удмуртская Республика</t>
  </si>
  <si>
    <t>Веретенников С.А.</t>
  </si>
  <si>
    <t>Низамова А.А.</t>
  </si>
  <si>
    <t>Ляукин К.С.</t>
  </si>
  <si>
    <t>Фирсов Ростислав</t>
  </si>
  <si>
    <t>Лунев А.Г., Паклин П.А.</t>
  </si>
  <si>
    <t>Лунев Кирилл</t>
  </si>
  <si>
    <t>Ощепкова Анна</t>
  </si>
  <si>
    <t>Утев Руслан</t>
  </si>
  <si>
    <t>Половников Павел</t>
  </si>
  <si>
    <t>Мошев Д.И., Панфилов Г.Н.</t>
  </si>
  <si>
    <t>Крестьянинов Виктор</t>
  </si>
  <si>
    <t>Весовая категория 78 кг.</t>
  </si>
  <si>
    <t>Кодиров Абдумаъруф</t>
  </si>
  <si>
    <t>Нечаева Анастасия</t>
  </si>
  <si>
    <t>Медведев Максим</t>
  </si>
  <si>
    <t>Тимушев Олег</t>
  </si>
  <si>
    <t>Вершинина Дарья</t>
  </si>
  <si>
    <t>95+</t>
  </si>
  <si>
    <t>68+</t>
  </si>
  <si>
    <t>2 день, двоеборье - мужчины</t>
  </si>
  <si>
    <t>Ческис О.И.</t>
  </si>
  <si>
    <t>Кашапова Розана</t>
  </si>
  <si>
    <t>Минибаев Р.М.</t>
  </si>
  <si>
    <t>жонглирование</t>
  </si>
  <si>
    <t>Лебедьков Андрей</t>
  </si>
  <si>
    <t>Исаков В.Н.</t>
  </si>
  <si>
    <t>Группа А (мужчины)</t>
  </si>
  <si>
    <t>Группа А (женщины)</t>
  </si>
  <si>
    <t>63+</t>
  </si>
  <si>
    <t>Енедеров Димитрий</t>
  </si>
  <si>
    <t>Количество регионов - 10</t>
  </si>
  <si>
    <t>3К</t>
  </si>
  <si>
    <t>Сатлыкова Эльвира</t>
  </si>
  <si>
    <t>Мошев Д.И</t>
  </si>
  <si>
    <t>ДВ, ДЦ</t>
  </si>
  <si>
    <t>ДВ</t>
  </si>
  <si>
    <t>ДЦ</t>
  </si>
  <si>
    <t>Зубарев Андрей</t>
  </si>
  <si>
    <t>Меркулин С.В.</t>
  </si>
  <si>
    <t>Р</t>
  </si>
  <si>
    <t>Бофонова Дарья</t>
  </si>
  <si>
    <r>
      <t>МАУ ДО СШ «Буревестник</t>
    </r>
    <r>
      <rPr>
        <sz val="14"/>
        <color theme="1"/>
        <rFont val="Times New Roman"/>
        <family val="1"/>
        <charset val="204"/>
      </rPr>
      <t>»</t>
    </r>
  </si>
  <si>
    <t>Уварова  Нелли</t>
  </si>
  <si>
    <t>I</t>
  </si>
  <si>
    <t xml:space="preserve">Арсланов Айдар </t>
  </si>
  <si>
    <t>МАУ ДО СШ №2 г. Туймазы</t>
  </si>
  <si>
    <t>Цюпко Егор</t>
  </si>
  <si>
    <t>МАУ ДО  ФСМ Чемпион</t>
  </si>
  <si>
    <t>МАУДЮЦРС г. Мелеуз</t>
  </si>
  <si>
    <t>МАУ ДО  ФСМ Чемпион г. Белебей</t>
  </si>
  <si>
    <t>Абзалова И.В.</t>
  </si>
  <si>
    <t>Иванов Александр</t>
  </si>
  <si>
    <t xml:space="preserve">Хусаинов  Радик   </t>
  </si>
  <si>
    <t>ДВ,ДЦ</t>
  </si>
  <si>
    <t>СШ №1 им. Л.Д. Ковалевского</t>
  </si>
  <si>
    <t>Салихов Рустам</t>
  </si>
  <si>
    <t>ДЦ, ДВ</t>
  </si>
  <si>
    <t>ДЦ,Р</t>
  </si>
  <si>
    <t>Ульяновская область</t>
  </si>
  <si>
    <t>ОГКУДО «УСАШ ПСР»</t>
  </si>
  <si>
    <t>Р,Жо,Жп</t>
  </si>
  <si>
    <t>МАОУДО ДЮСШ "Вихрь"</t>
  </si>
  <si>
    <t>Жо,Жп</t>
  </si>
  <si>
    <t>МАОУ «ЦРКМиС ПМО»</t>
  </si>
  <si>
    <t>Жп</t>
  </si>
  <si>
    <t>Жо, Жп</t>
  </si>
  <si>
    <t>Рогизная Анна</t>
  </si>
  <si>
    <t>ДО ДС ДЮ «Прикамье»</t>
  </si>
  <si>
    <t>Болотов Данила</t>
  </si>
  <si>
    <t xml:space="preserve">Заякин Ярослав </t>
  </si>
  <si>
    <t>Попов Севастьян</t>
  </si>
  <si>
    <t>МБУ ДО «ДЮСШ «Спарт»</t>
  </si>
  <si>
    <t>ДЦ,ДВ</t>
  </si>
  <si>
    <t xml:space="preserve">Ярусов Константин </t>
  </si>
  <si>
    <t xml:space="preserve">Лесников Михаил </t>
  </si>
  <si>
    <t xml:space="preserve">Ошмарин Никита </t>
  </si>
  <si>
    <t xml:space="preserve">Холов Хусейн </t>
  </si>
  <si>
    <t>Гатаулин Ринат</t>
  </si>
  <si>
    <t>Гатауллин Р.Х.</t>
  </si>
  <si>
    <t>Бардин Максим</t>
  </si>
  <si>
    <t>Воронов Николай</t>
  </si>
  <si>
    <t>Поварницын С.А.</t>
  </si>
  <si>
    <t>Останин Даниил</t>
  </si>
  <si>
    <t>Носков Андрей</t>
  </si>
  <si>
    <t>Попов Кирилл</t>
  </si>
  <si>
    <t>Порываева Татьяна</t>
  </si>
  <si>
    <t>Низовкин А.А.</t>
  </si>
  <si>
    <t>Попова Мария</t>
  </si>
  <si>
    <t>ССК "Китнаспорте"</t>
  </si>
  <si>
    <t>Паклин П.А.</t>
  </si>
  <si>
    <t>Щербакова Татьяна</t>
  </si>
  <si>
    <t>Чувашская республика</t>
  </si>
  <si>
    <t>Глинкин Б.Н</t>
  </si>
  <si>
    <t>Узюкин Анатолий</t>
  </si>
  <si>
    <t>Иванов Иван</t>
  </si>
  <si>
    <t>Понихидкин В.А</t>
  </si>
  <si>
    <t>Николаева Карина</t>
  </si>
  <si>
    <t>Алексеев Радиф</t>
  </si>
  <si>
    <t>Максимов С.И., Бронюков Ю.А.</t>
  </si>
  <si>
    <t>Удмуртская республика</t>
  </si>
  <si>
    <t xml:space="preserve">Шиляев Александр </t>
  </si>
  <si>
    <t xml:space="preserve">Шиляев Иван </t>
  </si>
  <si>
    <t>Громов Алексей</t>
  </si>
  <si>
    <t>Бурков Юрий</t>
  </si>
  <si>
    <t xml:space="preserve">Гарифуллин Константин </t>
  </si>
  <si>
    <t>Клепиков Артём</t>
  </si>
  <si>
    <r>
      <rPr>
        <sz val="11"/>
        <rFont val="Times New Roman"/>
        <family val="1"/>
      </rPr>
      <t>МСМК</t>
    </r>
  </si>
  <si>
    <r>
      <rPr>
        <sz val="11"/>
        <rFont val="Times New Roman"/>
        <family val="1"/>
      </rPr>
      <t>КОГАУ «СШОР «Юность»</t>
    </r>
  </si>
  <si>
    <r>
      <rPr>
        <sz val="11"/>
        <rFont val="Times New Roman"/>
        <family val="1"/>
      </rPr>
      <t>Малков Е.И.</t>
    </r>
  </si>
  <si>
    <r>
      <rPr>
        <sz val="11"/>
        <rFont val="Times New Roman"/>
        <family val="1"/>
      </rPr>
      <t>МС</t>
    </r>
  </si>
  <si>
    <t xml:space="preserve">Перминов Максим </t>
  </si>
  <si>
    <r>
      <rPr>
        <sz val="11"/>
        <rFont val="Times New Roman"/>
        <family val="1"/>
      </rPr>
      <t>КМС</t>
    </r>
  </si>
  <si>
    <t>Семушин Дмитрий</t>
  </si>
  <si>
    <r>
      <rPr>
        <sz val="11"/>
        <rFont val="Times New Roman"/>
        <family val="1"/>
      </rPr>
      <t>I</t>
    </r>
  </si>
  <si>
    <t xml:space="preserve">Лебедев Владислав </t>
  </si>
  <si>
    <r>
      <rPr>
        <sz val="11"/>
        <rFont val="Times New Roman"/>
        <family val="1"/>
      </rPr>
      <t>МБУ ДО СШ пгт Тужа</t>
    </r>
  </si>
  <si>
    <r>
      <rPr>
        <sz val="11"/>
        <rFont val="Times New Roman"/>
        <family val="1"/>
      </rPr>
      <t>Платунов В.В.</t>
    </r>
  </si>
  <si>
    <t>Жо</t>
  </si>
  <si>
    <r>
      <rPr>
        <sz val="11"/>
        <rFont val="Times New Roman"/>
        <family val="1"/>
      </rPr>
      <t>Самостоятельно</t>
    </r>
  </si>
  <si>
    <t>Платунова Софья</t>
  </si>
  <si>
    <t>Вершинин Михаил</t>
  </si>
  <si>
    <t>РОО «ФГС РТ»</t>
  </si>
  <si>
    <t>Брагин Аркадий</t>
  </si>
  <si>
    <t>Курочкин Никита</t>
  </si>
  <si>
    <t>МБУ ДО СШ «Татнефть Олимп» Чистопольского района РТ</t>
  </si>
  <si>
    <t>Дисц</t>
  </si>
  <si>
    <t>ФИО</t>
  </si>
  <si>
    <t>Год рождения</t>
  </si>
  <si>
    <t>Тренер</t>
  </si>
  <si>
    <t>вес кат</t>
  </si>
  <si>
    <r>
      <rPr>
        <sz val="11"/>
        <rFont val="Times New Roman"/>
        <family val="1"/>
      </rPr>
      <t>95+</t>
    </r>
  </si>
  <si>
    <r>
      <rPr>
        <sz val="11"/>
        <rFont val="Times New Roman"/>
        <family val="1"/>
      </rPr>
      <t>68+</t>
    </r>
  </si>
  <si>
    <r>
      <rPr>
        <sz val="12"/>
        <rFont val="Times New Roman"/>
        <family val="1"/>
      </rPr>
      <t xml:space="preserve">Жонглирование
</t>
    </r>
    <r>
      <rPr>
        <sz val="12"/>
        <rFont val="Times New Roman"/>
        <family val="1"/>
      </rPr>
      <t>одиночное/11.0 б</t>
    </r>
  </si>
  <si>
    <r>
      <rPr>
        <sz val="12"/>
        <rFont val="Times New Roman"/>
        <family val="1"/>
      </rPr>
      <t xml:space="preserve">Жонглирование
</t>
    </r>
    <r>
      <rPr>
        <sz val="12"/>
        <rFont val="Times New Roman"/>
        <family val="1"/>
      </rPr>
      <t>одиночное/16.35 б</t>
    </r>
  </si>
  <si>
    <r>
      <rPr>
        <sz val="12"/>
        <rFont val="Times New Roman"/>
        <family val="1"/>
      </rPr>
      <t xml:space="preserve">Жонглирование
</t>
    </r>
    <r>
      <rPr>
        <sz val="12"/>
        <rFont val="Times New Roman"/>
        <family val="1"/>
      </rPr>
      <t>одиночное/10.2 б</t>
    </r>
  </si>
  <si>
    <t>Жонглирование парное 12  балла</t>
  </si>
  <si>
    <t>Жонглирование одиночное 9,7 балла Жонглирование парное 12 балла</t>
  </si>
  <si>
    <t>Жонглирование одиночное 16 баллов Жонглирование парное 12 баллов в паре</t>
  </si>
  <si>
    <t>Жонглирование парное 11.8 баллов в паре</t>
  </si>
  <si>
    <t>12-14 апреля 2024 г.                                                                                             г. Пермь</t>
  </si>
  <si>
    <t>Министерство физической культуры и спорта Пермского края</t>
  </si>
  <si>
    <t>Региональное отделение общероссийской общественной организации "ВФГС в Пермском крае"</t>
  </si>
  <si>
    <t>12-14 апреля 2024 г.</t>
  </si>
  <si>
    <t>г. Пермь</t>
  </si>
  <si>
    <t>Ческис О.И., 1К (Пермский край)</t>
  </si>
  <si>
    <t>Паклина М.В., ВК (Пермский край)</t>
  </si>
  <si>
    <t>Ермаков Игорь</t>
  </si>
  <si>
    <t>ДЮСШ г. Кизел</t>
  </si>
  <si>
    <t>ДВ,ДЦ, эст</t>
  </si>
  <si>
    <t>Региональное отделение общероссийская общественная организация "ВФГС в Пермском крае"</t>
  </si>
  <si>
    <t>Фунтиков Н.Н.</t>
  </si>
  <si>
    <t>Павлов С.П.</t>
  </si>
  <si>
    <t>Стафеев А.И.</t>
  </si>
  <si>
    <t>Шиляев И.Н.</t>
  </si>
  <si>
    <t>Несмелов В.А.</t>
  </si>
  <si>
    <t>12-14 апреля 2024 г.                                                                                                                                                                                                                            г. Пермь</t>
  </si>
  <si>
    <t>12-14 апреля 2024 г                                                                                                                                          г. Пермь</t>
  </si>
  <si>
    <t>Мошев Д.И, Лунев А.Г.</t>
  </si>
  <si>
    <t>Лунев А.Г., Мошев Д.И.</t>
  </si>
  <si>
    <t>Маматов Г.Т., Мартынов Д.И.</t>
  </si>
  <si>
    <t>КОМАНДА: Удмуртская республика</t>
  </si>
  <si>
    <t>ЕКП № 2065590017021409</t>
  </si>
  <si>
    <t>Мошев Д.И., 1К (Пермский край)</t>
  </si>
  <si>
    <t>12-14.04.2024</t>
  </si>
  <si>
    <t>Паклина М.В.</t>
  </si>
  <si>
    <t>Ермаков И.А.</t>
  </si>
  <si>
    <t>13-14.04.2024</t>
  </si>
  <si>
    <t>Суслов В.Н.</t>
  </si>
  <si>
    <t>Пьянков М.Ю.</t>
  </si>
  <si>
    <t>Кононов В.А.</t>
  </si>
  <si>
    <t>Ощепков А.А.</t>
  </si>
  <si>
    <t>Рогизная Ю.А.</t>
  </si>
  <si>
    <t>Рогизная А.Д.</t>
  </si>
  <si>
    <t>Попова Л.Г.</t>
  </si>
  <si>
    <t>Масалкин П.Ю.</t>
  </si>
  <si>
    <t>Масалкина И.В.</t>
  </si>
  <si>
    <t>Паклин П.А., ВК (Пермский край)</t>
  </si>
  <si>
    <t>Количество участников - 92</t>
  </si>
  <si>
    <t>Вес 1</t>
  </si>
  <si>
    <t>Вес 2</t>
  </si>
  <si>
    <t>Разряд (Звание)</t>
  </si>
  <si>
    <t>Обязательная прогамма</t>
  </si>
  <si>
    <t xml:space="preserve">Произвольная программа </t>
  </si>
  <si>
    <t xml:space="preserve">Мошев Д.И., Лунев А.Г. </t>
  </si>
  <si>
    <t>Платунов В.В.</t>
  </si>
  <si>
    <t>-</t>
  </si>
  <si>
    <t xml:space="preserve">Лунев А.Г. </t>
  </si>
  <si>
    <t xml:space="preserve">ПАРНЫЙ РАЗРЯД - Юноши </t>
  </si>
  <si>
    <t>1</t>
  </si>
  <si>
    <t xml:space="preserve">ПАРНЫЙ РАЗРЯД - Мужчины </t>
  </si>
  <si>
    <t>Лунев А.Г. Павленко Н.Г.</t>
  </si>
  <si>
    <t>Заякин Ярослав</t>
  </si>
  <si>
    <t>0,62</t>
  </si>
  <si>
    <t>3,55</t>
  </si>
  <si>
    <t>4,17</t>
  </si>
  <si>
    <t>2</t>
  </si>
  <si>
    <t xml:space="preserve">ПАРНЫЙ РАЗРЯД - Женщины </t>
  </si>
  <si>
    <t xml:space="preserve">Мошев Д.И.,        Лунев А.Г. </t>
  </si>
  <si>
    <t xml:space="preserve">Мошев Д.И.,         Лунев А.Г. </t>
  </si>
  <si>
    <t>Коман-дные очки</t>
  </si>
  <si>
    <t>Бронюков Ю.А., Максимов С.И.</t>
  </si>
  <si>
    <t>Главный спортивный судья</t>
  </si>
  <si>
    <t>Главный спортивный судья-секретарь</t>
  </si>
  <si>
    <t>Зам. Главного спортивного судьи</t>
  </si>
  <si>
    <t>Зам.главного спортивного судьи-секретаря</t>
  </si>
  <si>
    <t>Спортивный судья</t>
  </si>
  <si>
    <t>Спортивный судья-информатор</t>
  </si>
  <si>
    <t>Спортивный судья при участниках</t>
  </si>
  <si>
    <t xml:space="preserve"> -</t>
  </si>
  <si>
    <t>ДЦ, ДВ, эст</t>
  </si>
  <si>
    <t>ДВ,эст</t>
  </si>
  <si>
    <t>ДВ, эст</t>
  </si>
  <si>
    <t>ДЦ,ДВ,эст</t>
  </si>
  <si>
    <t>ДЦ,эст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</si>
</sst>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63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Book Antiqua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 Cyr"/>
      <charset val="204"/>
    </font>
    <font>
      <b/>
      <sz val="3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</font>
    <font>
      <sz val="10"/>
      <color rgb="FF000000"/>
      <name val="Times New Roman"/>
      <charset val="204"/>
    </font>
    <font>
      <sz val="11"/>
      <name val="Times New Roman"/>
    </font>
    <font>
      <sz val="11"/>
      <color rgb="FF000000"/>
      <name val="Times New Roman"/>
      <family val="2"/>
    </font>
    <font>
      <sz val="12"/>
      <name val="Times New Roman"/>
      <family val="1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rgb="FFEBF1DE"/>
      </patternFill>
    </fill>
  </fills>
  <borders count="1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26" fillId="0" borderId="0"/>
    <xf numFmtId="0" fontId="28" fillId="0" borderId="0"/>
    <xf numFmtId="0" fontId="10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11" fillId="0" borderId="0"/>
    <xf numFmtId="0" fontId="1" fillId="0" borderId="0"/>
    <xf numFmtId="0" fontId="51" fillId="0" borderId="0"/>
  </cellStyleXfs>
  <cellXfs count="985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1" fillId="0" borderId="3" xfId="1" applyNumberFormat="1" applyFont="1" applyBorder="1" applyAlignment="1">
      <alignment horizontal="center" vertical="center"/>
    </xf>
    <xf numFmtId="0" fontId="10" fillId="0" borderId="0" xfId="0" applyFont="1"/>
    <xf numFmtId="0" fontId="10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5" fillId="0" borderId="0" xfId="0" applyFont="1"/>
    <xf numFmtId="0" fontId="0" fillId="0" borderId="0" xfId="0" applyFont="1" applyBorder="1" applyAlignment="1">
      <alignment vertical="center"/>
    </xf>
    <xf numFmtId="0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3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Border="1"/>
    <xf numFmtId="0" fontId="0" fillId="0" borderId="3" xfId="0" applyFont="1" applyBorder="1" applyAlignment="1">
      <alignment horizontal="center"/>
    </xf>
    <xf numFmtId="0" fontId="16" fillId="3" borderId="3" xfId="0" applyFont="1" applyFill="1" applyBorder="1" applyAlignment="1">
      <alignment horizontal="left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24" xfId="0" applyFont="1" applyBorder="1" applyAlignment="1"/>
    <xf numFmtId="0" fontId="0" fillId="0" borderId="3" xfId="0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25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20" fillId="0" borderId="1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26" xfId="0" applyFont="1" applyBorder="1" applyAlignment="1">
      <alignment wrapText="1"/>
    </xf>
    <xf numFmtId="0" fontId="0" fillId="0" borderId="11" xfId="0" applyFont="1" applyBorder="1"/>
    <xf numFmtId="0" fontId="7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0" fillId="4" borderId="3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/>
    <xf numFmtId="2" fontId="16" fillId="4" borderId="3" xfId="0" applyNumberFormat="1" applyFont="1" applyFill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/>
    </xf>
    <xf numFmtId="0" fontId="10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9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Font="1" applyBorder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Fill="1"/>
    <xf numFmtId="0" fontId="28" fillId="0" borderId="0" xfId="74"/>
    <xf numFmtId="0" fontId="29" fillId="0" borderId="0" xfId="74" applyFont="1"/>
    <xf numFmtId="0" fontId="14" fillId="0" borderId="0" xfId="0" applyFont="1" applyBorder="1" applyAlignment="1"/>
    <xf numFmtId="0" fontId="2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left" vertical="center"/>
    </xf>
    <xf numFmtId="0" fontId="12" fillId="0" borderId="29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0" fillId="0" borderId="0" xfId="0" applyBorder="1"/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22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/>
    <xf numFmtId="0" fontId="12" fillId="0" borderId="31" xfId="0" applyFont="1" applyBorder="1" applyAlignment="1">
      <alignment horizontal="center" vertical="top"/>
    </xf>
    <xf numFmtId="0" fontId="12" fillId="0" borderId="30" xfId="0" applyNumberFormat="1" applyFont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2" fillId="0" borderId="36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top"/>
    </xf>
    <xf numFmtId="0" fontId="12" fillId="0" borderId="0" xfId="0" applyFont="1" applyFill="1" applyBorder="1" applyAlignment="1">
      <alignment vertical="top"/>
    </xf>
    <xf numFmtId="0" fontId="2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6" xfId="0" applyFont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vertical="center"/>
    </xf>
    <xf numFmtId="0" fontId="12" fillId="5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2" fillId="0" borderId="19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19" xfId="0" applyFont="1" applyBorder="1" applyAlignment="1">
      <alignment vertical="top"/>
    </xf>
    <xf numFmtId="0" fontId="12" fillId="0" borderId="0" xfId="0" applyFont="1" applyAlignment="1"/>
    <xf numFmtId="0" fontId="12" fillId="0" borderId="0" xfId="0" applyFont="1" applyFill="1" applyAlignment="1"/>
    <xf numFmtId="0" fontId="12" fillId="0" borderId="10" xfId="0" applyFont="1" applyBorder="1" applyAlignment="1">
      <alignment vertical="top"/>
    </xf>
    <xf numFmtId="0" fontId="12" fillId="5" borderId="0" xfId="0" applyFont="1" applyFill="1" applyBorder="1" applyAlignment="1">
      <alignment horizontal="center" vertical="top"/>
    </xf>
    <xf numFmtId="2" fontId="12" fillId="0" borderId="0" xfId="0" applyNumberFormat="1" applyFont="1" applyBorder="1" applyAlignment="1">
      <alignment horizontal="center" vertical="top"/>
    </xf>
    <xf numFmtId="0" fontId="12" fillId="0" borderId="0" xfId="0" applyNumberFormat="1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3" xfId="1" applyFont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0" fontId="12" fillId="0" borderId="10" xfId="0" applyFont="1" applyBorder="1"/>
    <xf numFmtId="0" fontId="22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right"/>
    </xf>
    <xf numFmtId="2" fontId="1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31" fillId="0" borderId="0" xfId="0" applyFont="1" applyBorder="1" applyAlignment="1"/>
    <xf numFmtId="0" fontId="27" fillId="0" borderId="0" xfId="0" applyFont="1" applyAlignment="1"/>
    <xf numFmtId="0" fontId="30" fillId="0" borderId="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2" fillId="0" borderId="0" xfId="1" applyFont="1" applyFill="1" applyBorder="1" applyAlignment="1">
      <alignment vertical="top"/>
    </xf>
    <xf numFmtId="0" fontId="12" fillId="0" borderId="0" xfId="1" applyNumberFormat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top"/>
    </xf>
    <xf numFmtId="2" fontId="12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2" fillId="0" borderId="0" xfId="0" applyFont="1" applyFill="1" applyAlignment="1">
      <alignment horizontal="right" vertical="top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2" fillId="0" borderId="3" xfId="78" applyNumberFormat="1" applyFont="1" applyFill="1" applyBorder="1" applyAlignment="1">
      <alignment horizontal="center" vertical="center"/>
    </xf>
    <xf numFmtId="0" fontId="37" fillId="0" borderId="0" xfId="78" applyFill="1"/>
    <xf numFmtId="0" fontId="17" fillId="0" borderId="0" xfId="78" applyFont="1" applyFill="1" applyAlignment="1">
      <alignment vertical="center"/>
    </xf>
    <xf numFmtId="0" fontId="17" fillId="0" borderId="0" xfId="78" applyFont="1" applyFill="1" applyAlignment="1">
      <alignment horizontal="center"/>
    </xf>
    <xf numFmtId="0" fontId="17" fillId="0" borderId="0" xfId="78" applyFont="1" applyFill="1"/>
    <xf numFmtId="0" fontId="17" fillId="0" borderId="0" xfId="78" applyFont="1" applyFill="1" applyAlignment="1">
      <alignment horizontal="center" vertical="center"/>
    </xf>
    <xf numFmtId="0" fontId="39" fillId="0" borderId="0" xfId="78" applyFont="1" applyFill="1" applyAlignment="1">
      <alignment horizontal="left"/>
    </xf>
    <xf numFmtId="20" fontId="12" fillId="0" borderId="3" xfId="78" applyNumberFormat="1" applyFont="1" applyFill="1" applyBorder="1" applyAlignment="1">
      <alignment horizontal="center" vertical="center"/>
    </xf>
    <xf numFmtId="0" fontId="38" fillId="0" borderId="0" xfId="79" applyFont="1" applyBorder="1"/>
    <xf numFmtId="0" fontId="37" fillId="0" borderId="0" xfId="79" applyBorder="1"/>
    <xf numFmtId="0" fontId="17" fillId="0" borderId="0" xfId="79" applyFont="1" applyAlignment="1">
      <alignment horizontal="center" vertical="top" wrapText="1"/>
    </xf>
    <xf numFmtId="0" fontId="38" fillId="0" borderId="0" xfId="79" applyFont="1" applyAlignment="1">
      <alignment horizontal="center" vertical="top"/>
    </xf>
    <xf numFmtId="0" fontId="37" fillId="0" borderId="0" xfId="79" applyAlignment="1">
      <alignment horizontal="center" vertical="top"/>
    </xf>
    <xf numFmtId="0" fontId="37" fillId="0" borderId="0" xfId="79"/>
    <xf numFmtId="0" fontId="17" fillId="0" borderId="0" xfId="79" applyFont="1"/>
    <xf numFmtId="0" fontId="17" fillId="0" borderId="0" xfId="79" applyFont="1" applyAlignment="1">
      <alignment horizontal="center" vertical="top"/>
    </xf>
    <xf numFmtId="0" fontId="17" fillId="0" borderId="0" xfId="79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12" fillId="4" borderId="0" xfId="0" applyFont="1" applyFill="1"/>
    <xf numFmtId="0" fontId="12" fillId="0" borderId="3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vertical="top"/>
    </xf>
    <xf numFmtId="0" fontId="12" fillId="0" borderId="0" xfId="2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37" fillId="0" borderId="3" xfId="78" applyFill="1" applyBorder="1"/>
    <xf numFmtId="0" fontId="38" fillId="0" borderId="0" xfId="78" applyFont="1" applyFill="1" applyBorder="1"/>
    <xf numFmtId="0" fontId="37" fillId="0" borderId="0" xfId="78" applyFill="1" applyBorder="1"/>
    <xf numFmtId="0" fontId="39" fillId="0" borderId="0" xfId="78" applyFont="1" applyFill="1" applyBorder="1" applyAlignment="1">
      <alignment horizontal="left"/>
    </xf>
    <xf numFmtId="0" fontId="12" fillId="0" borderId="3" xfId="78" applyFont="1" applyFill="1" applyBorder="1" applyAlignment="1">
      <alignment horizontal="center" vertical="center" wrapText="1"/>
    </xf>
    <xf numFmtId="0" fontId="17" fillId="0" borderId="3" xfId="78" applyFont="1" applyFill="1" applyBorder="1" applyAlignment="1">
      <alignment horizontal="center" vertical="top" wrapText="1"/>
    </xf>
    <xf numFmtId="0" fontId="17" fillId="0" borderId="0" xfId="78" applyFont="1" applyFill="1" applyAlignment="1">
      <alignment horizontal="center" vertical="top" wrapText="1"/>
    </xf>
    <xf numFmtId="0" fontId="38" fillId="0" borderId="0" xfId="78" applyFont="1" applyFill="1" applyAlignment="1">
      <alignment horizontal="center" vertical="top"/>
    </xf>
    <xf numFmtId="0" fontId="38" fillId="0" borderId="3" xfId="78" applyFont="1" applyFill="1" applyBorder="1" applyAlignment="1">
      <alignment horizontal="center" vertical="top"/>
    </xf>
    <xf numFmtId="0" fontId="37" fillId="0" borderId="0" xfId="78" applyFill="1" applyAlignment="1">
      <alignment horizontal="center" vertical="top"/>
    </xf>
    <xf numFmtId="0" fontId="17" fillId="0" borderId="3" xfId="78" applyFont="1" applyFill="1" applyBorder="1" applyAlignment="1">
      <alignment horizontal="center" vertical="center"/>
    </xf>
    <xf numFmtId="0" fontId="17" fillId="0" borderId="3" xfId="78" applyFont="1" applyFill="1" applyBorder="1"/>
    <xf numFmtId="0" fontId="22" fillId="0" borderId="0" xfId="0" applyFont="1" applyFill="1" applyBorder="1" applyAlignment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/>
    </xf>
    <xf numFmtId="0" fontId="12" fillId="0" borderId="5" xfId="0" applyFont="1" applyFill="1" applyBorder="1"/>
    <xf numFmtId="0" fontId="36" fillId="0" borderId="12" xfId="0" applyFont="1" applyFill="1" applyBorder="1" applyAlignment="1">
      <alignment horizontal="center" vertical="center" wrapText="1"/>
    </xf>
    <xf numFmtId="0" fontId="12" fillId="0" borderId="10" xfId="0" applyFont="1" applyFill="1" applyBorder="1"/>
    <xf numFmtId="0" fontId="22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right"/>
    </xf>
    <xf numFmtId="0" fontId="12" fillId="0" borderId="0" xfId="0" applyFont="1" applyFill="1" applyBorder="1"/>
    <xf numFmtId="0" fontId="22" fillId="0" borderId="3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/>
    </xf>
    <xf numFmtId="2" fontId="35" fillId="0" borderId="0" xfId="0" applyNumberFormat="1" applyFont="1" applyFill="1" applyBorder="1" applyAlignment="1">
      <alignment horizontal="center" vertical="center"/>
    </xf>
    <xf numFmtId="0" fontId="17" fillId="0" borderId="0" xfId="79" applyFont="1" applyFill="1"/>
    <xf numFmtId="0" fontId="17" fillId="0" borderId="3" xfId="79" applyFont="1" applyFill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top"/>
    </xf>
    <xf numFmtId="0" fontId="22" fillId="5" borderId="37" xfId="0" applyFont="1" applyFill="1" applyBorder="1" applyAlignment="1">
      <alignment horizontal="center" vertical="top"/>
    </xf>
    <xf numFmtId="0" fontId="22" fillId="5" borderId="37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top"/>
    </xf>
    <xf numFmtId="0" fontId="22" fillId="5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/>
    </xf>
    <xf numFmtId="0" fontId="22" fillId="5" borderId="5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ill="1" applyBorder="1" applyAlignment="1">
      <alignment horizontal="left" wrapText="1"/>
    </xf>
    <xf numFmtId="0" fontId="7" fillId="0" borderId="0" xfId="0" applyFont="1" applyFill="1" applyAlignment="1"/>
    <xf numFmtId="0" fontId="22" fillId="0" borderId="0" xfId="0" applyFont="1" applyFill="1" applyAlignment="1"/>
    <xf numFmtId="0" fontId="32" fillId="0" borderId="0" xfId="0" applyFont="1" applyFill="1" applyBorder="1" applyAlignment="1">
      <alignment horizontal="center" vertical="center"/>
    </xf>
    <xf numFmtId="0" fontId="10" fillId="0" borderId="0" xfId="2" applyFont="1" applyFill="1"/>
    <xf numFmtId="0" fontId="42" fillId="0" borderId="0" xfId="2" applyFont="1" applyFill="1" applyAlignment="1">
      <alignment horizontal="center"/>
    </xf>
    <xf numFmtId="0" fontId="31" fillId="0" borderId="0" xfId="2" applyFont="1" applyFill="1" applyAlignment="1"/>
    <xf numFmtId="0" fontId="31" fillId="0" borderId="0" xfId="2" applyFont="1" applyFill="1" applyBorder="1" applyAlignment="1"/>
    <xf numFmtId="0" fontId="43" fillId="0" borderId="0" xfId="2" applyFont="1" applyFill="1" applyAlignment="1">
      <alignment horizontal="center"/>
    </xf>
    <xf numFmtId="0" fontId="12" fillId="0" borderId="0" xfId="2" applyFont="1" applyAlignment="1"/>
    <xf numFmtId="0" fontId="40" fillId="0" borderId="0" xfId="2" applyFont="1" applyFill="1" applyBorder="1" applyAlignment="1"/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/>
    <xf numFmtId="0" fontId="32" fillId="0" borderId="0" xfId="2" applyFont="1" applyBorder="1" applyAlignment="1"/>
    <xf numFmtId="0" fontId="13" fillId="0" borderId="0" xfId="2" applyFont="1" applyBorder="1" applyAlignment="1">
      <alignment horizontal="center"/>
    </xf>
    <xf numFmtId="0" fontId="44" fillId="0" borderId="0" xfId="2" applyFont="1" applyAlignment="1">
      <alignment horizontal="center" vertical="top" wrapText="1"/>
    </xf>
    <xf numFmtId="0" fontId="12" fillId="0" borderId="0" xfId="2" applyFont="1"/>
    <xf numFmtId="0" fontId="12" fillId="0" borderId="0" xfId="2" applyFont="1" applyFill="1"/>
    <xf numFmtId="0" fontId="45" fillId="0" borderId="0" xfId="2" applyFont="1" applyAlignment="1">
      <alignment horizontal="center"/>
    </xf>
    <xf numFmtId="0" fontId="46" fillId="0" borderId="0" xfId="2" applyFont="1" applyFill="1" applyAlignment="1"/>
    <xf numFmtId="0" fontId="12" fillId="0" borderId="0" xfId="2" applyFont="1" applyFill="1" applyAlignment="1"/>
    <xf numFmtId="164" fontId="10" fillId="0" borderId="0" xfId="2" applyNumberFormat="1" applyFont="1" applyFill="1"/>
    <xf numFmtId="0" fontId="47" fillId="0" borderId="0" xfId="2" applyFont="1" applyFill="1" applyBorder="1" applyAlignment="1">
      <alignment vertical="center" wrapText="1"/>
    </xf>
    <xf numFmtId="0" fontId="10" fillId="0" borderId="0" xfId="2" applyFont="1" applyFill="1" applyAlignment="1"/>
    <xf numFmtId="0" fontId="14" fillId="0" borderId="0" xfId="2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2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/>
    </xf>
    <xf numFmtId="0" fontId="22" fillId="0" borderId="29" xfId="0" applyFont="1" applyBorder="1" applyAlignment="1">
      <alignment horizontal="center" vertical="center"/>
    </xf>
    <xf numFmtId="0" fontId="22" fillId="6" borderId="29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top"/>
    </xf>
    <xf numFmtId="0" fontId="22" fillId="0" borderId="3" xfId="0" applyFont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/>
    </xf>
    <xf numFmtId="0" fontId="32" fillId="0" borderId="0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left" vertical="center"/>
    </xf>
    <xf numFmtId="0" fontId="38" fillId="0" borderId="0" xfId="79" applyFont="1" applyFill="1" applyBorder="1"/>
    <xf numFmtId="0" fontId="37" fillId="0" borderId="0" xfId="79" applyFill="1" applyBorder="1"/>
    <xf numFmtId="0" fontId="17" fillId="0" borderId="0" xfId="79" applyFont="1" applyFill="1" applyAlignment="1">
      <alignment horizontal="center" vertical="center" wrapText="1"/>
    </xf>
    <xf numFmtId="0" fontId="17" fillId="0" borderId="0" xfId="79" applyFont="1" applyFill="1" applyAlignment="1">
      <alignment horizontal="center" vertical="top"/>
    </xf>
    <xf numFmtId="0" fontId="38" fillId="0" borderId="0" xfId="79" applyFont="1" applyFill="1" applyAlignment="1">
      <alignment horizontal="center" vertical="top"/>
    </xf>
    <xf numFmtId="0" fontId="37" fillId="0" borderId="0" xfId="79" applyFill="1" applyAlignment="1">
      <alignment horizontal="center" vertical="top"/>
    </xf>
    <xf numFmtId="0" fontId="37" fillId="0" borderId="0" xfId="79" applyFill="1"/>
    <xf numFmtId="0" fontId="17" fillId="0" borderId="0" xfId="79" applyFont="1" applyFill="1" applyAlignment="1">
      <alignment horizontal="center" vertical="center"/>
    </xf>
    <xf numFmtId="0" fontId="17" fillId="0" borderId="0" xfId="79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8" fillId="0" borderId="3" xfId="79" applyFont="1" applyFill="1" applyBorder="1" applyAlignment="1">
      <alignment horizontal="center" vertical="top"/>
    </xf>
    <xf numFmtId="0" fontId="17" fillId="0" borderId="3" xfId="79" applyFont="1" applyFill="1" applyBorder="1" applyAlignment="1">
      <alignment horizontal="center" vertical="top"/>
    </xf>
    <xf numFmtId="20" fontId="17" fillId="0" borderId="3" xfId="79" applyNumberFormat="1" applyFont="1" applyFill="1" applyBorder="1" applyAlignment="1">
      <alignment horizontal="center" vertical="top"/>
    </xf>
    <xf numFmtId="0" fontId="12" fillId="0" borderId="3" xfId="0" applyFont="1" applyFill="1" applyBorder="1"/>
    <xf numFmtId="0" fontId="17" fillId="0" borderId="3" xfId="79" applyFont="1" applyFill="1" applyBorder="1" applyAlignment="1">
      <alignment horizontal="center" vertical="center" wrapText="1"/>
    </xf>
    <xf numFmtId="0" fontId="33" fillId="0" borderId="3" xfId="79" applyFont="1" applyFill="1" applyBorder="1" applyAlignment="1">
      <alignment horizontal="center" vertical="center" wrapText="1"/>
    </xf>
    <xf numFmtId="0" fontId="17" fillId="0" borderId="3" xfId="79" applyFont="1" applyFill="1" applyBorder="1" applyAlignment="1">
      <alignment horizontal="center" vertical="center"/>
    </xf>
    <xf numFmtId="0" fontId="37" fillId="0" borderId="3" xfId="79" applyFill="1" applyBorder="1"/>
    <xf numFmtId="0" fontId="37" fillId="0" borderId="3" xfId="79" applyFill="1" applyBorder="1" applyAlignment="1">
      <alignment horizontal="center" vertical="top"/>
    </xf>
    <xf numFmtId="20" fontId="17" fillId="0" borderId="3" xfId="79" applyNumberFormat="1" applyFont="1" applyFill="1" applyBorder="1" applyAlignment="1">
      <alignment horizontal="center" vertical="center"/>
    </xf>
    <xf numFmtId="0" fontId="12" fillId="0" borderId="3" xfId="78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14" fontId="12" fillId="0" borderId="29" xfId="0" applyNumberFormat="1" applyFont="1" applyFill="1" applyBorder="1" applyAlignment="1">
      <alignment horizontal="center" vertical="center"/>
    </xf>
    <xf numFmtId="2" fontId="12" fillId="0" borderId="31" xfId="0" applyNumberFormat="1" applyFont="1" applyFill="1" applyBorder="1" applyAlignment="1">
      <alignment horizontal="center" vertical="top"/>
    </xf>
    <xf numFmtId="0" fontId="22" fillId="0" borderId="31" xfId="0" applyFont="1" applyFill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/>
    </xf>
    <xf numFmtId="0" fontId="35" fillId="0" borderId="15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3" xfId="79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3" xfId="1" applyFont="1" applyBorder="1" applyAlignment="1">
      <alignment horizontal="center" vertical="center" shrinkToFit="1"/>
    </xf>
    <xf numFmtId="0" fontId="12" fillId="2" borderId="0" xfId="0" applyFont="1" applyFill="1"/>
    <xf numFmtId="0" fontId="27" fillId="4" borderId="0" xfId="0" applyFont="1" applyFill="1"/>
    <xf numFmtId="0" fontId="27" fillId="0" borderId="0" xfId="0" applyFont="1"/>
    <xf numFmtId="0" fontId="27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0" fillId="2" borderId="0" xfId="0" applyFill="1"/>
    <xf numFmtId="0" fontId="0" fillId="4" borderId="0" xfId="0" applyFill="1"/>
    <xf numFmtId="0" fontId="38" fillId="0" borderId="3" xfId="79" applyFont="1" applyBorder="1" applyAlignment="1">
      <alignment horizontal="center" vertical="top"/>
    </xf>
    <xf numFmtId="0" fontId="12" fillId="0" borderId="29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 vertical="center"/>
    </xf>
    <xf numFmtId="0" fontId="38" fillId="0" borderId="3" xfId="0" applyFont="1" applyBorder="1" applyAlignment="1">
      <alignment vertical="center" wrapText="1"/>
    </xf>
    <xf numFmtId="0" fontId="20" fillId="4" borderId="3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left" vertical="center" wrapText="1"/>
    </xf>
    <xf numFmtId="0" fontId="38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0" fillId="4" borderId="3" xfId="0" applyFont="1" applyFill="1" applyBorder="1" applyAlignment="1">
      <alignment horizontal="left" vertical="center"/>
    </xf>
    <xf numFmtId="0" fontId="20" fillId="4" borderId="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3" xfId="78" applyFont="1" applyFill="1" applyBorder="1" applyAlignment="1">
      <alignment horizontal="center" vertical="center"/>
    </xf>
    <xf numFmtId="0" fontId="17" fillId="0" borderId="3" xfId="79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7" fillId="0" borderId="27" xfId="0" applyFont="1" applyFill="1" applyBorder="1" applyAlignment="1">
      <alignment vertical="center"/>
    </xf>
    <xf numFmtId="0" fontId="22" fillId="4" borderId="0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7" fillId="0" borderId="0" xfId="79" applyFont="1" applyFill="1" applyAlignment="1">
      <alignment horizontal="center" vertical="top" wrapText="1"/>
    </xf>
    <xf numFmtId="0" fontId="0" fillId="8" borderId="0" xfId="0" applyFill="1"/>
    <xf numFmtId="0" fontId="22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/>
    </xf>
    <xf numFmtId="0" fontId="22" fillId="7" borderId="0" xfId="0" applyFont="1" applyFill="1" applyBorder="1" applyAlignment="1">
      <alignment horizontal="left" vertical="center" wrapText="1"/>
    </xf>
    <xf numFmtId="0" fontId="22" fillId="0" borderId="0" xfId="83" applyFont="1" applyFill="1" applyBorder="1" applyAlignment="1">
      <alignment horizontal="left" vertical="top" wrapText="1"/>
    </xf>
    <xf numFmtId="0" fontId="22" fillId="4" borderId="0" xfId="83" applyFont="1" applyFill="1" applyBorder="1" applyAlignment="1">
      <alignment horizontal="left" vertical="top" wrapText="1"/>
    </xf>
    <xf numFmtId="0" fontId="56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7" fillId="0" borderId="3" xfId="79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7" fillId="0" borderId="3" xfId="79" applyFont="1" applyFill="1" applyBorder="1" applyAlignment="1">
      <alignment horizontal="center" vertical="top" wrapText="1"/>
    </xf>
    <xf numFmtId="0" fontId="12" fillId="0" borderId="42" xfId="0" applyFont="1" applyFill="1" applyBorder="1" applyAlignment="1">
      <alignment horizontal="left" vertical="center"/>
    </xf>
    <xf numFmtId="0" fontId="12" fillId="0" borderId="44" xfId="0" applyFont="1" applyFill="1" applyBorder="1" applyAlignment="1">
      <alignment vertical="center"/>
    </xf>
    <xf numFmtId="2" fontId="12" fillId="0" borderId="3" xfId="0" applyNumberFormat="1" applyFont="1" applyFill="1" applyBorder="1" applyAlignment="1">
      <alignment horizontal="center" vertical="top"/>
    </xf>
    <xf numFmtId="0" fontId="12" fillId="0" borderId="3" xfId="0" applyNumberFormat="1" applyFont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top"/>
    </xf>
    <xf numFmtId="0" fontId="35" fillId="0" borderId="3" xfId="0" applyFont="1" applyBorder="1" applyAlignment="1">
      <alignment horizontal="left" vertical="center"/>
    </xf>
    <xf numFmtId="0" fontId="12" fillId="0" borderId="49" xfId="0" applyFont="1" applyBorder="1" applyAlignment="1">
      <alignment vertical="top"/>
    </xf>
    <xf numFmtId="0" fontId="17" fillId="0" borderId="49" xfId="0" applyFont="1" applyBorder="1" applyAlignment="1">
      <alignment vertical="top"/>
    </xf>
    <xf numFmtId="0" fontId="22" fillId="5" borderId="50" xfId="0" applyFont="1" applyFill="1" applyBorder="1" applyAlignment="1">
      <alignment horizontal="center" vertical="top"/>
    </xf>
    <xf numFmtId="0" fontId="12" fillId="0" borderId="51" xfId="0" applyFont="1" applyFill="1" applyBorder="1" applyAlignment="1">
      <alignment horizontal="left" vertical="center"/>
    </xf>
    <xf numFmtId="0" fontId="12" fillId="0" borderId="51" xfId="0" applyFont="1" applyFill="1" applyBorder="1" applyAlignment="1">
      <alignment vertical="center"/>
    </xf>
    <xf numFmtId="0" fontId="12" fillId="0" borderId="51" xfId="0" applyFont="1" applyBorder="1" applyAlignment="1">
      <alignment horizontal="center"/>
    </xf>
    <xf numFmtId="0" fontId="12" fillId="0" borderId="51" xfId="0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top" wrapText="1"/>
    </xf>
    <xf numFmtId="2" fontId="12" fillId="0" borderId="51" xfId="0" applyNumberFormat="1" applyFont="1" applyFill="1" applyBorder="1" applyAlignment="1">
      <alignment horizontal="center" vertical="top"/>
    </xf>
    <xf numFmtId="0" fontId="22" fillId="0" borderId="51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top"/>
    </xf>
    <xf numFmtId="0" fontId="12" fillId="0" borderId="51" xfId="0" applyNumberFormat="1" applyFont="1" applyBorder="1" applyAlignment="1">
      <alignment horizontal="center" vertical="top"/>
    </xf>
    <xf numFmtId="0" fontId="12" fillId="0" borderId="51" xfId="0" applyNumberFormat="1" applyFont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top"/>
    </xf>
    <xf numFmtId="0" fontId="35" fillId="0" borderId="51" xfId="0" applyFont="1" applyBorder="1" applyAlignment="1">
      <alignment horizontal="left" vertical="center"/>
    </xf>
    <xf numFmtId="0" fontId="17" fillId="0" borderId="52" xfId="0" applyFont="1" applyBorder="1" applyAlignment="1">
      <alignment vertical="top"/>
    </xf>
    <xf numFmtId="0" fontId="22" fillId="5" borderId="50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left" vertical="center"/>
    </xf>
    <xf numFmtId="0" fontId="12" fillId="0" borderId="54" xfId="0" applyFont="1" applyFill="1" applyBorder="1" applyAlignment="1">
      <alignment vertical="center"/>
    </xf>
    <xf numFmtId="2" fontId="12" fillId="0" borderId="55" xfId="0" applyNumberFormat="1" applyFont="1" applyFill="1" applyBorder="1" applyAlignment="1">
      <alignment horizontal="center" vertical="top"/>
    </xf>
    <xf numFmtId="0" fontId="22" fillId="0" borderId="55" xfId="0" applyFont="1" applyFill="1" applyBorder="1" applyAlignment="1">
      <alignment horizontal="center" vertical="top" wrapText="1"/>
    </xf>
    <xf numFmtId="0" fontId="17" fillId="0" borderId="55" xfId="0" applyFont="1" applyBorder="1" applyAlignment="1">
      <alignment horizontal="center" vertical="top"/>
    </xf>
    <xf numFmtId="0" fontId="12" fillId="0" borderId="55" xfId="0" applyFont="1" applyBorder="1" applyAlignment="1">
      <alignment horizontal="center" vertical="top"/>
    </xf>
    <xf numFmtId="0" fontId="12" fillId="0" borderId="56" xfId="0" applyNumberFormat="1" applyFont="1" applyBorder="1" applyAlignment="1">
      <alignment horizontal="center" vertical="top"/>
    </xf>
    <xf numFmtId="0" fontId="12" fillId="0" borderId="57" xfId="0" applyFont="1" applyFill="1" applyBorder="1" applyAlignment="1">
      <alignment horizontal="center" vertical="top"/>
    </xf>
    <xf numFmtId="0" fontId="35" fillId="0" borderId="53" xfId="0" applyFont="1" applyBorder="1" applyAlignment="1">
      <alignment horizontal="left" vertical="center"/>
    </xf>
    <xf numFmtId="0" fontId="17" fillId="0" borderId="58" xfId="0" applyFont="1" applyBorder="1" applyAlignment="1">
      <alignment vertical="center"/>
    </xf>
    <xf numFmtId="0" fontId="12" fillId="0" borderId="58" xfId="0" applyFont="1" applyBorder="1" applyAlignment="1">
      <alignment vertical="top"/>
    </xf>
    <xf numFmtId="0" fontId="22" fillId="5" borderId="34" xfId="0" applyFont="1" applyFill="1" applyBorder="1" applyAlignment="1">
      <alignment horizontal="center" vertical="top"/>
    </xf>
    <xf numFmtId="0" fontId="12" fillId="0" borderId="46" xfId="0" applyFont="1" applyFill="1" applyBorder="1" applyAlignment="1">
      <alignment horizontal="left" vertical="center"/>
    </xf>
    <xf numFmtId="0" fontId="12" fillId="0" borderId="47" xfId="0" applyFont="1" applyFill="1" applyBorder="1" applyAlignment="1">
      <alignment vertical="center"/>
    </xf>
    <xf numFmtId="0" fontId="12" fillId="0" borderId="34" xfId="0" applyFont="1" applyBorder="1" applyAlignment="1">
      <alignment horizontal="center"/>
    </xf>
    <xf numFmtId="0" fontId="12" fillId="0" borderId="34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top" wrapText="1"/>
    </xf>
    <xf numFmtId="0" fontId="12" fillId="0" borderId="34" xfId="0" applyNumberFormat="1" applyFont="1" applyBorder="1" applyAlignment="1">
      <alignment horizontal="center" vertical="center"/>
    </xf>
    <xf numFmtId="0" fontId="35" fillId="0" borderId="59" xfId="0" applyFont="1" applyBorder="1" applyAlignment="1">
      <alignment horizontal="left" vertical="center"/>
    </xf>
    <xf numFmtId="0" fontId="12" fillId="0" borderId="60" xfId="0" applyFont="1" applyBorder="1" applyAlignment="1">
      <alignment vertical="top"/>
    </xf>
    <xf numFmtId="0" fontId="12" fillId="0" borderId="61" xfId="0" applyFont="1" applyBorder="1" applyAlignment="1">
      <alignment vertical="top"/>
    </xf>
    <xf numFmtId="0" fontId="22" fillId="5" borderId="62" xfId="0" applyFont="1" applyFill="1" applyBorder="1" applyAlignment="1">
      <alignment horizontal="center" vertical="top"/>
    </xf>
    <xf numFmtId="0" fontId="12" fillId="0" borderId="63" xfId="0" applyFont="1" applyBorder="1" applyAlignment="1">
      <alignment vertical="top"/>
    </xf>
    <xf numFmtId="0" fontId="12" fillId="0" borderId="47" xfId="0" applyFont="1" applyBorder="1" applyAlignment="1">
      <alignment vertical="top"/>
    </xf>
    <xf numFmtId="0" fontId="22" fillId="5" borderId="34" xfId="0" applyFont="1" applyFill="1" applyBorder="1" applyAlignment="1">
      <alignment horizontal="center" vertical="center"/>
    </xf>
    <xf numFmtId="0" fontId="13" fillId="0" borderId="60" xfId="0" applyFont="1" applyBorder="1" applyAlignment="1">
      <alignment vertical="center"/>
    </xf>
    <xf numFmtId="0" fontId="12" fillId="0" borderId="58" xfId="0" applyFont="1" applyBorder="1" applyAlignment="1">
      <alignment vertical="center"/>
    </xf>
    <xf numFmtId="0" fontId="12" fillId="0" borderId="0" xfId="2" applyFont="1" applyFill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12" fillId="0" borderId="64" xfId="0" applyFont="1" applyBorder="1" applyAlignment="1">
      <alignment horizontal="center"/>
    </xf>
    <xf numFmtId="0" fontId="12" fillId="0" borderId="64" xfId="0" applyFont="1" applyFill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32" fillId="0" borderId="64" xfId="0" applyFont="1" applyBorder="1" applyAlignment="1">
      <alignment horizontal="center" vertical="top" wrapText="1"/>
    </xf>
    <xf numFmtId="0" fontId="12" fillId="0" borderId="64" xfId="0" applyNumberFormat="1" applyFont="1" applyBorder="1" applyAlignment="1">
      <alignment horizontal="center" vertical="center"/>
    </xf>
    <xf numFmtId="0" fontId="22" fillId="5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2" fontId="12" fillId="0" borderId="40" xfId="0" applyNumberFormat="1" applyFont="1" applyBorder="1" applyAlignment="1">
      <alignment horizontal="center" vertical="center"/>
    </xf>
    <xf numFmtId="0" fontId="12" fillId="0" borderId="40" xfId="0" applyNumberFormat="1" applyFont="1" applyBorder="1" applyAlignment="1">
      <alignment horizontal="center" vertical="center"/>
    </xf>
    <xf numFmtId="0" fontId="12" fillId="0" borderId="40" xfId="2" applyNumberFormat="1" applyFont="1" applyFill="1" applyBorder="1" applyAlignment="1">
      <alignment horizontal="center" vertical="center"/>
    </xf>
    <xf numFmtId="0" fontId="12" fillId="0" borderId="40" xfId="2" applyFont="1" applyFill="1" applyBorder="1" applyAlignment="1">
      <alignment horizontal="center" vertical="center"/>
    </xf>
    <xf numFmtId="0" fontId="22" fillId="0" borderId="4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12" fillId="0" borderId="64" xfId="0" applyFont="1" applyFill="1" applyBorder="1" applyAlignment="1">
      <alignment horizontal="left" vertical="center"/>
    </xf>
    <xf numFmtId="0" fontId="12" fillId="0" borderId="64" xfId="0" applyFont="1" applyFill="1" applyBorder="1" applyAlignment="1">
      <alignment vertical="center"/>
    </xf>
    <xf numFmtId="2" fontId="12" fillId="0" borderId="64" xfId="0" applyNumberFormat="1" applyFont="1" applyFill="1" applyBorder="1" applyAlignment="1">
      <alignment horizontal="center" vertical="top"/>
    </xf>
    <xf numFmtId="0" fontId="22" fillId="0" borderId="64" xfId="0" applyFont="1" applyFill="1" applyBorder="1" applyAlignment="1">
      <alignment horizontal="center" vertical="top" wrapText="1"/>
    </xf>
    <xf numFmtId="0" fontId="12" fillId="0" borderId="64" xfId="0" applyFont="1" applyBorder="1" applyAlignment="1">
      <alignment horizontal="center" vertical="top"/>
    </xf>
    <xf numFmtId="0" fontId="35" fillId="0" borderId="64" xfId="0" applyFont="1" applyBorder="1" applyAlignment="1">
      <alignment horizontal="left" vertical="center"/>
    </xf>
    <xf numFmtId="0" fontId="22" fillId="0" borderId="35" xfId="0" applyFont="1" applyFill="1" applyBorder="1" applyAlignment="1">
      <alignment horizontal="center" vertical="center"/>
    </xf>
    <xf numFmtId="0" fontId="12" fillId="0" borderId="48" xfId="0" applyFont="1" applyBorder="1" applyAlignment="1">
      <alignment vertical="center"/>
    </xf>
    <xf numFmtId="0" fontId="22" fillId="0" borderId="51" xfId="0" applyFont="1" applyFill="1" applyBorder="1" applyAlignment="1">
      <alignment horizontal="center" vertical="top" wrapText="1"/>
    </xf>
    <xf numFmtId="0" fontId="10" fillId="0" borderId="0" xfId="0" applyFont="1" applyFill="1" applyBorder="1"/>
    <xf numFmtId="0" fontId="17" fillId="0" borderId="64" xfId="0" applyFont="1" applyBorder="1" applyAlignment="1">
      <alignment horizontal="center" vertical="top"/>
    </xf>
    <xf numFmtId="0" fontId="12" fillId="0" borderId="64" xfId="0" applyNumberFormat="1" applyFont="1" applyBorder="1" applyAlignment="1">
      <alignment horizontal="center" vertical="top"/>
    </xf>
    <xf numFmtId="0" fontId="12" fillId="0" borderId="64" xfId="0" applyFont="1" applyFill="1" applyBorder="1" applyAlignment="1">
      <alignment horizontal="center" vertical="top"/>
    </xf>
    <xf numFmtId="0" fontId="17" fillId="0" borderId="49" xfId="0" applyFont="1" applyBorder="1" applyAlignment="1">
      <alignment vertical="center"/>
    </xf>
    <xf numFmtId="0" fontId="17" fillId="0" borderId="51" xfId="0" applyFont="1" applyBorder="1" applyAlignment="1">
      <alignment horizontal="center" vertical="top"/>
    </xf>
    <xf numFmtId="0" fontId="17" fillId="0" borderId="52" xfId="0" applyFont="1" applyBorder="1" applyAlignment="1">
      <alignment vertical="center"/>
    </xf>
    <xf numFmtId="0" fontId="20" fillId="5" borderId="64" xfId="0" applyFont="1" applyFill="1" applyBorder="1" applyAlignment="1">
      <alignment horizontal="left" vertical="center"/>
    </xf>
    <xf numFmtId="0" fontId="12" fillId="0" borderId="64" xfId="0" applyFont="1" applyBorder="1" applyAlignment="1">
      <alignment horizontal="left" vertical="center" wrapText="1"/>
    </xf>
    <xf numFmtId="0" fontId="22" fillId="4" borderId="64" xfId="0" applyFont="1" applyFill="1" applyBorder="1" applyAlignment="1">
      <alignment horizontal="left" vertical="center" wrapText="1"/>
    </xf>
    <xf numFmtId="0" fontId="22" fillId="0" borderId="64" xfId="0" applyFont="1" applyBorder="1" applyAlignment="1">
      <alignment horizontal="left"/>
    </xf>
    <xf numFmtId="0" fontId="22" fillId="0" borderId="64" xfId="0" applyFont="1" applyBorder="1" applyAlignment="1">
      <alignment horizontal="left" vertical="center" wrapText="1"/>
    </xf>
    <xf numFmtId="0" fontId="27" fillId="0" borderId="64" xfId="0" applyFont="1" applyBorder="1" applyAlignment="1">
      <alignment horizontal="left" vertical="center" wrapText="1"/>
    </xf>
    <xf numFmtId="0" fontId="20" fillId="0" borderId="64" xfId="0" applyFont="1" applyBorder="1" applyAlignment="1">
      <alignment horizontal="left" vertical="center" wrapText="1"/>
    </xf>
    <xf numFmtId="0" fontId="0" fillId="0" borderId="64" xfId="0" applyBorder="1" applyAlignment="1">
      <alignment horizontal="left"/>
    </xf>
    <xf numFmtId="0" fontId="22" fillId="4" borderId="64" xfId="0" applyFont="1" applyFill="1" applyBorder="1" applyAlignment="1">
      <alignment horizontal="left"/>
    </xf>
    <xf numFmtId="0" fontId="27" fillId="7" borderId="64" xfId="0" applyFont="1" applyFill="1" applyBorder="1" applyAlignment="1">
      <alignment horizontal="left" vertical="center" wrapText="1"/>
    </xf>
    <xf numFmtId="1" fontId="53" fillId="0" borderId="64" xfId="83" applyNumberFormat="1" applyFont="1" applyFill="1" applyBorder="1" applyAlignment="1">
      <alignment horizontal="left" vertical="top" shrinkToFit="1"/>
    </xf>
    <xf numFmtId="0" fontId="22" fillId="4" borderId="64" xfId="83" applyFont="1" applyFill="1" applyBorder="1" applyAlignment="1">
      <alignment horizontal="left" vertical="top" wrapText="1"/>
    </xf>
    <xf numFmtId="0" fontId="52" fillId="0" borderId="64" xfId="83" applyFont="1" applyFill="1" applyBorder="1" applyAlignment="1">
      <alignment horizontal="left" vertical="top" wrapText="1"/>
    </xf>
    <xf numFmtId="0" fontId="51" fillId="0" borderId="64" xfId="83" applyFill="1" applyBorder="1" applyAlignment="1">
      <alignment horizontal="left" vertical="top" wrapText="1" indent="1"/>
    </xf>
    <xf numFmtId="0" fontId="55" fillId="0" borderId="64" xfId="0" applyFont="1" applyBorder="1" applyAlignment="1">
      <alignment horizontal="left" vertical="center" wrapText="1"/>
    </xf>
    <xf numFmtId="0" fontId="56" fillId="4" borderId="64" xfId="83" applyFont="1" applyFill="1" applyBorder="1" applyAlignment="1">
      <alignment horizontal="left" vertical="top" wrapText="1" indent="1"/>
    </xf>
    <xf numFmtId="0" fontId="56" fillId="0" borderId="64" xfId="0" applyFont="1" applyBorder="1" applyAlignment="1">
      <alignment horizontal="left" vertical="center" wrapText="1"/>
    </xf>
    <xf numFmtId="0" fontId="56" fillId="4" borderId="64" xfId="0" applyFont="1" applyFill="1" applyBorder="1" applyAlignment="1">
      <alignment horizontal="left" vertical="center" wrapText="1"/>
    </xf>
    <xf numFmtId="0" fontId="12" fillId="0" borderId="52" xfId="0" applyFont="1" applyBorder="1" applyAlignment="1">
      <alignment vertical="top"/>
    </xf>
    <xf numFmtId="0" fontId="17" fillId="0" borderId="64" xfId="79" applyFont="1" applyFill="1" applyBorder="1" applyAlignment="1">
      <alignment horizontal="center" vertical="top"/>
    </xf>
    <xf numFmtId="0" fontId="17" fillId="0" borderId="64" xfId="78" applyFont="1" applyFill="1" applyBorder="1" applyAlignment="1">
      <alignment horizontal="center" vertical="center"/>
    </xf>
    <xf numFmtId="0" fontId="38" fillId="0" borderId="64" xfId="79" applyFont="1" applyFill="1" applyBorder="1" applyAlignment="1">
      <alignment horizontal="center" vertical="top"/>
    </xf>
    <xf numFmtId="20" fontId="17" fillId="0" borderId="64" xfId="79" applyNumberFormat="1" applyFont="1" applyFill="1" applyBorder="1" applyAlignment="1">
      <alignment horizontal="center" vertical="top"/>
    </xf>
    <xf numFmtId="0" fontId="37" fillId="0" borderId="64" xfId="79" applyFill="1" applyBorder="1" applyAlignment="1">
      <alignment horizontal="center" vertical="top"/>
    </xf>
    <xf numFmtId="0" fontId="38" fillId="0" borderId="64" xfId="79" applyFont="1" applyBorder="1" applyAlignment="1">
      <alignment horizontal="center" vertical="top"/>
    </xf>
    <xf numFmtId="0" fontId="17" fillId="0" borderId="64" xfId="79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horizontal="left" vertical="center"/>
    </xf>
    <xf numFmtId="0" fontId="12" fillId="0" borderId="66" xfId="0" applyFont="1" applyFill="1" applyBorder="1" applyAlignment="1">
      <alignment horizontal="center" vertical="center"/>
    </xf>
    <xf numFmtId="0" fontId="6" fillId="0" borderId="0" xfId="1"/>
    <xf numFmtId="0" fontId="57" fillId="0" borderId="68" xfId="74" applyFont="1" applyBorder="1" applyAlignment="1">
      <alignment horizontal="center" vertical="center" wrapText="1"/>
    </xf>
    <xf numFmtId="0" fontId="57" fillId="0" borderId="69" xfId="74" applyFont="1" applyBorder="1" applyAlignment="1">
      <alignment horizontal="center" vertical="center"/>
    </xf>
    <xf numFmtId="0" fontId="57" fillId="0" borderId="69" xfId="74" applyFont="1" applyBorder="1" applyAlignment="1">
      <alignment horizontal="center" vertical="center" wrapText="1"/>
    </xf>
    <xf numFmtId="0" fontId="59" fillId="0" borderId="0" xfId="74" applyFont="1"/>
    <xf numFmtId="0" fontId="60" fillId="0" borderId="0" xfId="74" applyFont="1" applyAlignment="1">
      <alignment horizontal="left"/>
    </xf>
    <xf numFmtId="0" fontId="59" fillId="0" borderId="0" xfId="74" applyFont="1" applyAlignment="1">
      <alignment vertical="center"/>
    </xf>
    <xf numFmtId="0" fontId="62" fillId="0" borderId="70" xfId="74" applyFont="1" applyBorder="1" applyAlignment="1">
      <alignment horizontal="center" vertical="center"/>
    </xf>
    <xf numFmtId="2" fontId="62" fillId="0" borderId="64" xfId="74" applyNumberFormat="1" applyFont="1" applyBorder="1" applyAlignment="1">
      <alignment horizontal="center" vertical="center"/>
    </xf>
    <xf numFmtId="1" fontId="62" fillId="0" borderId="64" xfId="74" applyNumberFormat="1" applyFont="1" applyBorder="1" applyAlignment="1">
      <alignment horizontal="center" vertical="center"/>
    </xf>
    <xf numFmtId="0" fontId="62" fillId="0" borderId="71" xfId="74" applyFont="1" applyBorder="1" applyAlignment="1">
      <alignment horizontal="center" vertical="center"/>
    </xf>
    <xf numFmtId="2" fontId="62" fillId="0" borderId="72" xfId="74" applyNumberFormat="1" applyFont="1" applyBorder="1" applyAlignment="1">
      <alignment horizontal="center" vertical="center"/>
    </xf>
    <xf numFmtId="1" fontId="62" fillId="0" borderId="72" xfId="74" applyNumberFormat="1" applyFont="1" applyBorder="1" applyAlignment="1">
      <alignment horizontal="center" vertical="center"/>
    </xf>
    <xf numFmtId="2" fontId="62" fillId="0" borderId="65" xfId="74" applyNumberFormat="1" applyFont="1" applyBorder="1" applyAlignment="1">
      <alignment horizontal="center" vertical="center"/>
    </xf>
    <xf numFmtId="1" fontId="62" fillId="0" borderId="65" xfId="74" applyNumberFormat="1" applyFont="1" applyBorder="1" applyAlignment="1">
      <alignment horizontal="center" vertical="center"/>
    </xf>
    <xf numFmtId="49" fontId="62" fillId="0" borderId="64" xfId="74" applyNumberFormat="1" applyFont="1" applyBorder="1" applyAlignment="1">
      <alignment horizontal="center" vertical="center"/>
    </xf>
    <xf numFmtId="49" fontId="20" fillId="0" borderId="64" xfId="1" applyNumberFormat="1" applyFont="1" applyBorder="1" applyAlignment="1">
      <alignment horizontal="center" vertical="center"/>
    </xf>
    <xf numFmtId="0" fontId="20" fillId="0" borderId="64" xfId="1" applyFont="1" applyBorder="1" applyAlignment="1">
      <alignment horizontal="center" vertical="center"/>
    </xf>
    <xf numFmtId="0" fontId="20" fillId="6" borderId="64" xfId="1" applyFont="1" applyFill="1" applyBorder="1" applyAlignment="1">
      <alignment horizontal="center" vertical="center"/>
    </xf>
    <xf numFmtId="0" fontId="20" fillId="6" borderId="64" xfId="1" applyFont="1" applyFill="1" applyBorder="1" applyAlignment="1">
      <alignment horizontal="center"/>
    </xf>
    <xf numFmtId="49" fontId="62" fillId="0" borderId="72" xfId="74" applyNumberFormat="1" applyFont="1" applyBorder="1" applyAlignment="1">
      <alignment horizontal="center" vertical="center"/>
    </xf>
    <xf numFmtId="0" fontId="59" fillId="0" borderId="0" xfId="74" applyFont="1" applyBorder="1"/>
    <xf numFmtId="2" fontId="62" fillId="0" borderId="74" xfId="74" applyNumberFormat="1" applyFont="1" applyBorder="1" applyAlignment="1">
      <alignment horizontal="center"/>
    </xf>
    <xf numFmtId="0" fontId="20" fillId="0" borderId="0" xfId="1" applyFont="1" applyBorder="1"/>
    <xf numFmtId="0" fontId="6" fillId="0" borderId="0" xfId="1" applyBorder="1"/>
    <xf numFmtId="2" fontId="62" fillId="0" borderId="72" xfId="74" applyNumberFormat="1" applyFont="1" applyBorder="1" applyAlignment="1">
      <alignment horizontal="center"/>
    </xf>
    <xf numFmtId="0" fontId="12" fillId="0" borderId="0" xfId="0" applyFont="1" applyBorder="1" applyAlignment="1"/>
    <xf numFmtId="0" fontId="20" fillId="0" borderId="64" xfId="1" applyFont="1" applyBorder="1"/>
    <xf numFmtId="0" fontId="58" fillId="0" borderId="75" xfId="74" applyFont="1" applyBorder="1" applyAlignment="1">
      <alignment horizontal="center" vertical="center" wrapText="1"/>
    </xf>
    <xf numFmtId="0" fontId="61" fillId="0" borderId="0" xfId="74" applyFont="1" applyBorder="1" applyAlignment="1">
      <alignment vertical="center"/>
    </xf>
    <xf numFmtId="0" fontId="20" fillId="0" borderId="64" xfId="12" applyFont="1" applyBorder="1" applyAlignment="1">
      <alignment vertical="center"/>
    </xf>
    <xf numFmtId="0" fontId="20" fillId="9" borderId="64" xfId="12" applyFont="1" applyFill="1" applyBorder="1" applyAlignment="1">
      <alignment vertical="center"/>
    </xf>
    <xf numFmtId="0" fontId="20" fillId="0" borderId="64" xfId="12" applyFont="1" applyBorder="1" applyAlignment="1">
      <alignment horizontal="center" vertical="center"/>
    </xf>
    <xf numFmtId="0" fontId="20" fillId="0" borderId="64" xfId="0" applyFont="1" applyBorder="1" applyAlignment="1">
      <alignment vertical="center"/>
    </xf>
    <xf numFmtId="0" fontId="20" fillId="0" borderId="64" xfId="0" applyFont="1" applyBorder="1" applyAlignment="1">
      <alignment horizontal="center" vertical="center"/>
    </xf>
    <xf numFmtId="0" fontId="20" fillId="0" borderId="64" xfId="1" applyFont="1" applyBorder="1" applyAlignment="1">
      <alignment vertical="center"/>
    </xf>
    <xf numFmtId="0" fontId="20" fillId="0" borderId="64" xfId="1" applyFont="1" applyBorder="1" applyAlignment="1">
      <alignment horizontal="left"/>
    </xf>
    <xf numFmtId="2" fontId="62" fillId="0" borderId="64" xfId="74" applyNumberFormat="1" applyFont="1" applyBorder="1" applyAlignment="1">
      <alignment horizontal="center"/>
    </xf>
    <xf numFmtId="0" fontId="6" fillId="0" borderId="76" xfId="1" applyBorder="1"/>
    <xf numFmtId="0" fontId="20" fillId="0" borderId="72" xfId="12" applyFont="1" applyBorder="1" applyAlignment="1">
      <alignment vertical="center"/>
    </xf>
    <xf numFmtId="0" fontId="20" fillId="0" borderId="72" xfId="12" applyFont="1" applyBorder="1" applyAlignment="1">
      <alignment horizontal="center" vertical="center"/>
    </xf>
    <xf numFmtId="0" fontId="62" fillId="0" borderId="72" xfId="74" applyNumberFormat="1" applyFont="1" applyBorder="1" applyAlignment="1">
      <alignment horizontal="center"/>
    </xf>
    <xf numFmtId="0" fontId="20" fillId="0" borderId="72" xfId="1" applyFont="1" applyBorder="1"/>
    <xf numFmtId="0" fontId="62" fillId="0" borderId="62" xfId="74" applyFont="1" applyBorder="1" applyAlignment="1">
      <alignment horizontal="center" vertical="center"/>
    </xf>
    <xf numFmtId="0" fontId="20" fillId="0" borderId="65" xfId="0" applyFont="1" applyBorder="1" applyAlignment="1">
      <alignment vertical="center"/>
    </xf>
    <xf numFmtId="0" fontId="20" fillId="0" borderId="65" xfId="0" applyFont="1" applyBorder="1" applyAlignment="1">
      <alignment horizontal="center" vertical="center"/>
    </xf>
    <xf numFmtId="0" fontId="20" fillId="0" borderId="65" xfId="1" applyFont="1" applyBorder="1"/>
    <xf numFmtId="0" fontId="6" fillId="0" borderId="78" xfId="1" applyBorder="1"/>
    <xf numFmtId="0" fontId="62" fillId="0" borderId="35" xfId="74" applyFont="1" applyBorder="1" applyAlignment="1">
      <alignment horizontal="center" vertical="center"/>
    </xf>
    <xf numFmtId="0" fontId="20" fillId="0" borderId="74" xfId="12" applyFont="1" applyBorder="1" applyAlignment="1">
      <alignment vertical="center"/>
    </xf>
    <xf numFmtId="0" fontId="20" fillId="9" borderId="74" xfId="12" applyFont="1" applyFill="1" applyBorder="1" applyAlignment="1">
      <alignment vertical="center"/>
    </xf>
    <xf numFmtId="0" fontId="20" fillId="0" borderId="74" xfId="12" applyFont="1" applyBorder="1" applyAlignment="1">
      <alignment horizontal="center" vertical="center"/>
    </xf>
    <xf numFmtId="2" fontId="62" fillId="0" borderId="74" xfId="74" applyNumberFormat="1" applyFont="1" applyBorder="1" applyAlignment="1">
      <alignment horizontal="center" vertical="center"/>
    </xf>
    <xf numFmtId="1" fontId="62" fillId="0" borderId="74" xfId="74" applyNumberFormat="1" applyFont="1" applyBorder="1" applyAlignment="1">
      <alignment horizontal="center" vertical="center"/>
    </xf>
    <xf numFmtId="0" fontId="20" fillId="9" borderId="72" xfId="12" applyFont="1" applyFill="1" applyBorder="1" applyAlignment="1">
      <alignment vertical="center"/>
    </xf>
    <xf numFmtId="49" fontId="62" fillId="0" borderId="74" xfId="74" applyNumberFormat="1" applyFont="1" applyBorder="1" applyAlignment="1">
      <alignment horizontal="center" vertical="center"/>
    </xf>
    <xf numFmtId="0" fontId="62" fillId="0" borderId="74" xfId="74" applyNumberFormat="1" applyFont="1" applyBorder="1" applyAlignment="1">
      <alignment horizontal="center"/>
    </xf>
    <xf numFmtId="0" fontId="12" fillId="0" borderId="48" xfId="1" applyFont="1" applyBorder="1" applyAlignment="1">
      <alignment horizontal="center" vertical="center"/>
    </xf>
    <xf numFmtId="0" fontId="12" fillId="0" borderId="76" xfId="1" applyFont="1" applyBorder="1" applyAlignment="1">
      <alignment horizontal="center" vertical="center"/>
    </xf>
    <xf numFmtId="0" fontId="12" fillId="0" borderId="77" xfId="1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top"/>
    </xf>
    <xf numFmtId="0" fontId="12" fillId="0" borderId="83" xfId="0" applyFont="1" applyBorder="1" applyAlignment="1">
      <alignment horizontal="center" vertical="center"/>
    </xf>
    <xf numFmtId="0" fontId="12" fillId="0" borderId="83" xfId="0" applyFont="1" applyFill="1" applyBorder="1" applyAlignment="1">
      <alignment horizontal="left" vertical="center"/>
    </xf>
    <xf numFmtId="0" fontId="12" fillId="0" borderId="83" xfId="0" applyFont="1" applyFill="1" applyBorder="1" applyAlignment="1">
      <alignment vertical="center"/>
    </xf>
    <xf numFmtId="0" fontId="12" fillId="0" borderId="83" xfId="0" applyFont="1" applyBorder="1" applyAlignment="1">
      <alignment horizontal="center"/>
    </xf>
    <xf numFmtId="0" fontId="12" fillId="0" borderId="83" xfId="0" applyFont="1" applyFill="1" applyBorder="1" applyAlignment="1">
      <alignment horizontal="center" vertical="center"/>
    </xf>
    <xf numFmtId="0" fontId="32" fillId="0" borderId="83" xfId="0" applyFont="1" applyBorder="1" applyAlignment="1">
      <alignment horizontal="center" vertical="top" wrapText="1"/>
    </xf>
    <xf numFmtId="2" fontId="12" fillId="0" borderId="83" xfId="0" applyNumberFormat="1" applyFont="1" applyFill="1" applyBorder="1" applyAlignment="1">
      <alignment horizontal="center" vertical="top"/>
    </xf>
    <xf numFmtId="0" fontId="22" fillId="0" borderId="83" xfId="0" applyFont="1" applyFill="1" applyBorder="1" applyAlignment="1">
      <alignment horizontal="center" vertical="top" wrapText="1"/>
    </xf>
    <xf numFmtId="0" fontId="17" fillId="0" borderId="83" xfId="0" applyFont="1" applyBorder="1" applyAlignment="1">
      <alignment horizontal="center" vertical="top"/>
    </xf>
    <xf numFmtId="0" fontId="12" fillId="0" borderId="83" xfId="0" applyFont="1" applyBorder="1" applyAlignment="1">
      <alignment horizontal="center" vertical="top"/>
    </xf>
    <xf numFmtId="0" fontId="12" fillId="0" borderId="83" xfId="0" applyNumberFormat="1" applyFont="1" applyBorder="1" applyAlignment="1">
      <alignment horizontal="center" vertical="top"/>
    </xf>
    <xf numFmtId="0" fontId="12" fillId="0" borderId="83" xfId="0" applyNumberFormat="1" applyFont="1" applyBorder="1" applyAlignment="1">
      <alignment horizontal="center" vertical="center"/>
    </xf>
    <xf numFmtId="0" fontId="12" fillId="0" borderId="83" xfId="0" applyFont="1" applyFill="1" applyBorder="1" applyAlignment="1">
      <alignment horizontal="center" vertical="top"/>
    </xf>
    <xf numFmtId="0" fontId="35" fillId="0" borderId="83" xfId="0" applyFont="1" applyBorder="1" applyAlignment="1">
      <alignment horizontal="left" vertical="center"/>
    </xf>
    <xf numFmtId="0" fontId="12" fillId="0" borderId="74" xfId="0" applyFont="1" applyBorder="1" applyAlignment="1">
      <alignment horizontal="center" vertical="center"/>
    </xf>
    <xf numFmtId="0" fontId="17" fillId="0" borderId="76" xfId="0" applyFont="1" applyBorder="1" applyAlignment="1">
      <alignment vertical="center"/>
    </xf>
    <xf numFmtId="0" fontId="22" fillId="5" borderId="70" xfId="0" applyFont="1" applyFill="1" applyBorder="1" applyAlignment="1">
      <alignment horizontal="center" vertical="center"/>
    </xf>
    <xf numFmtId="0" fontId="12" fillId="0" borderId="76" xfId="0" applyFont="1" applyBorder="1" applyAlignment="1">
      <alignment vertical="center"/>
    </xf>
    <xf numFmtId="0" fontId="12" fillId="0" borderId="72" xfId="0" applyFont="1" applyFill="1" applyBorder="1" applyAlignment="1">
      <alignment horizontal="left" vertical="center"/>
    </xf>
    <xf numFmtId="0" fontId="12" fillId="0" borderId="72" xfId="0" applyFont="1" applyFill="1" applyBorder="1" applyAlignment="1">
      <alignment vertical="center"/>
    </xf>
    <xf numFmtId="0" fontId="12" fillId="0" borderId="72" xfId="0" applyFont="1" applyBorder="1" applyAlignment="1">
      <alignment horizontal="center"/>
    </xf>
    <xf numFmtId="0" fontId="12" fillId="0" borderId="72" xfId="0" applyFont="1" applyFill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32" fillId="0" borderId="72" xfId="0" applyFont="1" applyBorder="1" applyAlignment="1">
      <alignment horizontal="center" vertical="top" wrapText="1"/>
    </xf>
    <xf numFmtId="2" fontId="12" fillId="0" borderId="72" xfId="0" applyNumberFormat="1" applyFont="1" applyFill="1" applyBorder="1" applyAlignment="1">
      <alignment horizontal="center" vertical="top"/>
    </xf>
    <xf numFmtId="0" fontId="22" fillId="0" borderId="72" xfId="0" applyFont="1" applyFill="1" applyBorder="1" applyAlignment="1">
      <alignment horizontal="center" vertical="top" wrapText="1"/>
    </xf>
    <xf numFmtId="0" fontId="17" fillId="0" borderId="72" xfId="0" applyFont="1" applyBorder="1" applyAlignment="1">
      <alignment horizontal="center" vertical="top"/>
    </xf>
    <xf numFmtId="0" fontId="12" fillId="0" borderId="72" xfId="0" applyFont="1" applyBorder="1" applyAlignment="1">
      <alignment horizontal="center" vertical="top"/>
    </xf>
    <xf numFmtId="0" fontId="12" fillId="0" borderId="72" xfId="0" applyNumberFormat="1" applyFont="1" applyBorder="1" applyAlignment="1">
      <alignment horizontal="center" vertical="top"/>
    </xf>
    <xf numFmtId="0" fontId="12" fillId="0" borderId="72" xfId="0" applyNumberFormat="1" applyFont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top"/>
    </xf>
    <xf numFmtId="0" fontId="35" fillId="0" borderId="72" xfId="0" applyFont="1" applyBorder="1" applyAlignment="1">
      <alignment horizontal="left" vertical="center"/>
    </xf>
    <xf numFmtId="0" fontId="12" fillId="0" borderId="77" xfId="0" applyFont="1" applyBorder="1" applyAlignment="1">
      <alignment vertical="center"/>
    </xf>
    <xf numFmtId="0" fontId="17" fillId="0" borderId="77" xfId="0" applyFont="1" applyBorder="1" applyAlignment="1">
      <alignment vertical="center"/>
    </xf>
    <xf numFmtId="0" fontId="12" fillId="0" borderId="83" xfId="2" applyNumberFormat="1" applyFont="1" applyFill="1" applyBorder="1" applyAlignment="1">
      <alignment horizontal="center" vertical="center"/>
    </xf>
    <xf numFmtId="0" fontId="12" fillId="0" borderId="83" xfId="2" applyFont="1" applyFill="1" applyBorder="1" applyAlignment="1">
      <alignment horizontal="center" vertical="center"/>
    </xf>
    <xf numFmtId="0" fontId="22" fillId="0" borderId="83" xfId="0" applyNumberFormat="1" applyFont="1" applyBorder="1" applyAlignment="1">
      <alignment horizontal="center" vertical="center"/>
    </xf>
    <xf numFmtId="0" fontId="35" fillId="0" borderId="76" xfId="0" applyFont="1" applyBorder="1" applyAlignment="1">
      <alignment vertical="center" wrapText="1"/>
    </xf>
    <xf numFmtId="0" fontId="12" fillId="0" borderId="72" xfId="2" applyNumberFormat="1" applyFont="1" applyFill="1" applyBorder="1" applyAlignment="1">
      <alignment horizontal="center" vertical="center"/>
    </xf>
    <xf numFmtId="0" fontId="12" fillId="0" borderId="72" xfId="2" applyFont="1" applyFill="1" applyBorder="1" applyAlignment="1">
      <alignment horizontal="center" vertical="center"/>
    </xf>
    <xf numFmtId="0" fontId="22" fillId="0" borderId="72" xfId="0" applyNumberFormat="1" applyFont="1" applyBorder="1" applyAlignment="1">
      <alignment horizontal="center" vertical="center"/>
    </xf>
    <xf numFmtId="0" fontId="35" fillId="0" borderId="77" xfId="0" applyFont="1" applyBorder="1" applyAlignment="1">
      <alignment vertical="center" wrapText="1"/>
    </xf>
    <xf numFmtId="0" fontId="31" fillId="0" borderId="35" xfId="0" applyFont="1" applyBorder="1" applyAlignment="1">
      <alignment vertical="center"/>
    </xf>
    <xf numFmtId="0" fontId="27" fillId="0" borderId="74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31" fillId="0" borderId="70" xfId="0" applyFont="1" applyFill="1" applyBorder="1" applyAlignment="1">
      <alignment horizontal="center"/>
    </xf>
    <xf numFmtId="0" fontId="31" fillId="0" borderId="83" xfId="0" applyFont="1" applyFill="1" applyBorder="1" applyAlignment="1">
      <alignment horizontal="center" vertical="center"/>
    </xf>
    <xf numFmtId="0" fontId="31" fillId="0" borderId="83" xfId="0" applyFont="1" applyBorder="1" applyAlignment="1">
      <alignment horizontal="center"/>
    </xf>
    <xf numFmtId="0" fontId="22" fillId="0" borderId="76" xfId="0" applyFont="1" applyBorder="1" applyAlignment="1">
      <alignment horizontal="center"/>
    </xf>
    <xf numFmtId="0" fontId="31" fillId="0" borderId="83" xfId="0" applyFont="1" applyFill="1" applyBorder="1" applyAlignment="1">
      <alignment horizontal="center"/>
    </xf>
    <xf numFmtId="0" fontId="22" fillId="0" borderId="76" xfId="0" applyFont="1" applyFill="1" applyBorder="1" applyAlignment="1">
      <alignment horizontal="center"/>
    </xf>
    <xf numFmtId="0" fontId="31" fillId="0" borderId="50" xfId="0" applyFont="1" applyFill="1" applyBorder="1" applyAlignment="1">
      <alignment horizontal="center"/>
    </xf>
    <xf numFmtId="0" fontId="31" fillId="0" borderId="72" xfId="0" applyFont="1" applyFill="1" applyBorder="1" applyAlignment="1">
      <alignment horizontal="center"/>
    </xf>
    <xf numFmtId="0" fontId="22" fillId="0" borderId="77" xfId="0" applyFont="1" applyFill="1" applyBorder="1" applyAlignment="1">
      <alignment horizontal="center"/>
    </xf>
    <xf numFmtId="0" fontId="22" fillId="0" borderId="84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left" vertical="center"/>
    </xf>
    <xf numFmtId="0" fontId="12" fillId="0" borderId="65" xfId="0" applyFont="1" applyFill="1" applyBorder="1" applyAlignment="1">
      <alignment vertical="center"/>
    </xf>
    <xf numFmtId="0" fontId="12" fillId="0" borderId="65" xfId="0" applyFont="1" applyBorder="1" applyAlignment="1">
      <alignment horizontal="center"/>
    </xf>
    <xf numFmtId="0" fontId="12" fillId="0" borderId="65" xfId="0" applyFont="1" applyFill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32" fillId="0" borderId="65" xfId="0" applyFont="1" applyBorder="1" applyAlignment="1">
      <alignment horizontal="center" vertical="top" wrapText="1"/>
    </xf>
    <xf numFmtId="2" fontId="12" fillId="0" borderId="65" xfId="0" applyNumberFormat="1" applyFont="1" applyFill="1" applyBorder="1" applyAlignment="1">
      <alignment horizontal="center" vertical="top"/>
    </xf>
    <xf numFmtId="0" fontId="22" fillId="0" borderId="65" xfId="0" applyFont="1" applyFill="1" applyBorder="1" applyAlignment="1">
      <alignment horizontal="center" vertical="top" wrapText="1"/>
    </xf>
    <xf numFmtId="0" fontId="12" fillId="0" borderId="65" xfId="2" applyNumberFormat="1" applyFont="1" applyFill="1" applyBorder="1" applyAlignment="1">
      <alignment horizontal="center" vertical="center"/>
    </xf>
    <xf numFmtId="0" fontId="12" fillId="0" borderId="65" xfId="0" applyFont="1" applyBorder="1" applyAlignment="1">
      <alignment horizontal="center" vertical="top"/>
    </xf>
    <xf numFmtId="0" fontId="12" fillId="0" borderId="65" xfId="2" applyFont="1" applyFill="1" applyBorder="1" applyAlignment="1">
      <alignment horizontal="center" vertical="center"/>
    </xf>
    <xf numFmtId="0" fontId="22" fillId="0" borderId="65" xfId="0" applyNumberFormat="1" applyFont="1" applyBorder="1" applyAlignment="1">
      <alignment horizontal="center" vertical="center"/>
    </xf>
    <xf numFmtId="0" fontId="12" fillId="0" borderId="65" xfId="0" applyNumberFormat="1" applyFont="1" applyBorder="1" applyAlignment="1">
      <alignment horizontal="center" vertical="center"/>
    </xf>
    <xf numFmtId="0" fontId="35" fillId="0" borderId="65" xfId="0" applyFont="1" applyBorder="1" applyAlignment="1">
      <alignment horizontal="left" vertical="center"/>
    </xf>
    <xf numFmtId="0" fontId="17" fillId="0" borderId="85" xfId="0" applyFont="1" applyBorder="1" applyAlignment="1">
      <alignment vertical="center"/>
    </xf>
    <xf numFmtId="0" fontId="35" fillId="0" borderId="85" xfId="0" applyFont="1" applyBorder="1" applyAlignment="1">
      <alignment vertical="center" wrapText="1"/>
    </xf>
    <xf numFmtId="0" fontId="17" fillId="0" borderId="65" xfId="0" applyFont="1" applyBorder="1" applyAlignment="1">
      <alignment horizontal="center" vertical="top"/>
    </xf>
    <xf numFmtId="0" fontId="12" fillId="0" borderId="65" xfId="0" applyNumberFormat="1" applyFont="1" applyBorder="1" applyAlignment="1">
      <alignment horizontal="center" vertical="top"/>
    </xf>
    <xf numFmtId="0" fontId="12" fillId="0" borderId="65" xfId="0" applyFont="1" applyFill="1" applyBorder="1" applyAlignment="1">
      <alignment horizontal="center" vertical="top"/>
    </xf>
    <xf numFmtId="0" fontId="12" fillId="0" borderId="85" xfId="0" applyFont="1" applyBorder="1" applyAlignment="1">
      <alignment vertical="center"/>
    </xf>
    <xf numFmtId="0" fontId="22" fillId="5" borderId="84" xfId="0" applyFont="1" applyFill="1" applyBorder="1" applyAlignment="1">
      <alignment horizontal="center" vertical="top"/>
    </xf>
    <xf numFmtId="0" fontId="12" fillId="0" borderId="85" xfId="0" applyFont="1" applyBorder="1" applyAlignment="1">
      <alignment vertical="top"/>
    </xf>
    <xf numFmtId="0" fontId="22" fillId="5" borderId="84" xfId="0" applyFont="1" applyFill="1" applyBorder="1" applyAlignment="1">
      <alignment horizontal="center" vertical="center"/>
    </xf>
    <xf numFmtId="0" fontId="22" fillId="5" borderId="86" xfId="0" applyFont="1" applyFill="1" applyBorder="1" applyAlignment="1">
      <alignment horizontal="center" vertical="top"/>
    </xf>
    <xf numFmtId="2" fontId="12" fillId="0" borderId="87" xfId="0" applyNumberFormat="1" applyFont="1" applyFill="1" applyBorder="1" applyAlignment="1">
      <alignment horizontal="center" vertical="top"/>
    </xf>
    <xf numFmtId="0" fontId="22" fillId="0" borderId="87" xfId="0" applyFont="1" applyFill="1" applyBorder="1" applyAlignment="1">
      <alignment horizontal="center" vertical="top" wrapText="1"/>
    </xf>
    <xf numFmtId="0" fontId="17" fillId="0" borderId="87" xfId="0" applyFont="1" applyBorder="1" applyAlignment="1">
      <alignment horizontal="center" vertical="top"/>
    </xf>
    <xf numFmtId="0" fontId="12" fillId="0" borderId="87" xfId="0" applyFont="1" applyBorder="1" applyAlignment="1">
      <alignment horizontal="center" vertical="top"/>
    </xf>
    <xf numFmtId="0" fontId="12" fillId="0" borderId="88" xfId="0" applyNumberFormat="1" applyFont="1" applyBorder="1" applyAlignment="1">
      <alignment horizontal="center" vertical="top"/>
    </xf>
    <xf numFmtId="0" fontId="12" fillId="0" borderId="89" xfId="0" applyNumberFormat="1" applyFont="1" applyBorder="1" applyAlignment="1">
      <alignment horizontal="center" vertical="center"/>
    </xf>
    <xf numFmtId="0" fontId="12" fillId="0" borderId="90" xfId="0" applyFont="1" applyFill="1" applyBorder="1" applyAlignment="1">
      <alignment horizontal="center" vertical="top"/>
    </xf>
    <xf numFmtId="0" fontId="35" fillId="0" borderId="91" xfId="0" applyFont="1" applyBorder="1" applyAlignment="1">
      <alignment horizontal="left" vertical="center"/>
    </xf>
    <xf numFmtId="0" fontId="12" fillId="0" borderId="92" xfId="0" applyFont="1" applyBorder="1" applyAlignment="1">
      <alignment vertical="top"/>
    </xf>
    <xf numFmtId="0" fontId="12" fillId="0" borderId="97" xfId="0" applyFont="1" applyBorder="1" applyAlignment="1">
      <alignment horizontal="center" vertical="center"/>
    </xf>
    <xf numFmtId="0" fontId="12" fillId="0" borderId="89" xfId="0" applyFont="1" applyFill="1" applyBorder="1" applyAlignment="1">
      <alignment horizontal="left" vertical="center"/>
    </xf>
    <xf numFmtId="0" fontId="12" fillId="0" borderId="89" xfId="0" applyFont="1" applyFill="1" applyBorder="1" applyAlignment="1">
      <alignment vertical="center"/>
    </xf>
    <xf numFmtId="0" fontId="12" fillId="0" borderId="89" xfId="0" applyFont="1" applyBorder="1" applyAlignment="1">
      <alignment horizontal="center"/>
    </xf>
    <xf numFmtId="0" fontId="12" fillId="0" borderId="89" xfId="0" applyFont="1" applyFill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top" wrapText="1"/>
    </xf>
    <xf numFmtId="2" fontId="12" fillId="0" borderId="89" xfId="0" applyNumberFormat="1" applyFont="1" applyFill="1" applyBorder="1" applyAlignment="1">
      <alignment horizontal="center" vertical="top"/>
    </xf>
    <xf numFmtId="0" fontId="22" fillId="0" borderId="89" xfId="0" applyFont="1" applyFill="1" applyBorder="1" applyAlignment="1">
      <alignment horizontal="center" vertical="top" wrapText="1"/>
    </xf>
    <xf numFmtId="0" fontId="17" fillId="0" borderId="89" xfId="0" applyFont="1" applyBorder="1" applyAlignment="1">
      <alignment horizontal="center" vertical="top"/>
    </xf>
    <xf numFmtId="0" fontId="12" fillId="0" borderId="89" xfId="0" applyFont="1" applyBorder="1" applyAlignment="1">
      <alignment horizontal="center" vertical="top"/>
    </xf>
    <xf numFmtId="0" fontId="12" fillId="0" borderId="89" xfId="0" applyNumberFormat="1" applyFont="1" applyBorder="1" applyAlignment="1">
      <alignment horizontal="center" vertical="top"/>
    </xf>
    <xf numFmtId="0" fontId="12" fillId="0" borderId="89" xfId="0" applyFont="1" applyFill="1" applyBorder="1" applyAlignment="1">
      <alignment horizontal="center" vertical="top"/>
    </xf>
    <xf numFmtId="0" fontId="35" fillId="0" borderId="89" xfId="0" applyFont="1" applyBorder="1" applyAlignment="1">
      <alignment horizontal="left" vertical="center"/>
    </xf>
    <xf numFmtId="0" fontId="12" fillId="0" borderId="100" xfId="0" applyFont="1" applyBorder="1" applyAlignment="1">
      <alignment horizontal="center" vertical="center"/>
    </xf>
    <xf numFmtId="0" fontId="12" fillId="0" borderId="101" xfId="0" applyFont="1" applyFill="1" applyBorder="1" applyAlignment="1">
      <alignment horizontal="left" vertical="center"/>
    </xf>
    <xf numFmtId="0" fontId="12" fillId="0" borderId="102" xfId="0" applyFont="1" applyFill="1" applyBorder="1" applyAlignment="1">
      <alignment vertical="center"/>
    </xf>
    <xf numFmtId="0" fontId="22" fillId="5" borderId="86" xfId="0" applyFont="1" applyFill="1" applyBorder="1" applyAlignment="1">
      <alignment horizontal="center" vertical="center"/>
    </xf>
    <xf numFmtId="0" fontId="12" fillId="0" borderId="92" xfId="0" applyFont="1" applyBorder="1" applyAlignment="1">
      <alignment vertical="center"/>
    </xf>
    <xf numFmtId="0" fontId="12" fillId="0" borderId="107" xfId="0" applyFont="1" applyBorder="1" applyAlignment="1">
      <alignment horizontal="center" vertical="center"/>
    </xf>
    <xf numFmtId="0" fontId="22" fillId="5" borderId="109" xfId="0" applyFont="1" applyFill="1" applyBorder="1" applyAlignment="1">
      <alignment horizontal="center" vertical="center"/>
    </xf>
    <xf numFmtId="0" fontId="12" fillId="0" borderId="110" xfId="0" applyFont="1" applyFill="1" applyBorder="1" applyAlignment="1">
      <alignment horizontal="left" vertical="center"/>
    </xf>
    <xf numFmtId="0" fontId="12" fillId="0" borderId="111" xfId="0" applyFont="1" applyFill="1" applyBorder="1" applyAlignment="1">
      <alignment vertical="center"/>
    </xf>
    <xf numFmtId="0" fontId="12" fillId="0" borderId="112" xfId="0" applyFont="1" applyBorder="1" applyAlignment="1">
      <alignment horizontal="center"/>
    </xf>
    <xf numFmtId="0" fontId="12" fillId="0" borderId="112" xfId="0" applyFont="1" applyFill="1" applyBorder="1" applyAlignment="1">
      <alignment horizontal="center" vertical="center"/>
    </xf>
    <xf numFmtId="0" fontId="12" fillId="0" borderId="112" xfId="0" applyFont="1" applyBorder="1" applyAlignment="1">
      <alignment horizontal="center" vertical="center"/>
    </xf>
    <xf numFmtId="0" fontId="32" fillId="0" borderId="112" xfId="0" applyFont="1" applyBorder="1" applyAlignment="1">
      <alignment horizontal="center" vertical="top" wrapText="1"/>
    </xf>
    <xf numFmtId="2" fontId="12" fillId="0" borderId="82" xfId="0" applyNumberFormat="1" applyFont="1" applyFill="1" applyBorder="1" applyAlignment="1">
      <alignment horizontal="center" vertical="top"/>
    </xf>
    <xf numFmtId="0" fontId="12" fillId="0" borderId="112" xfId="2" applyNumberFormat="1" applyFont="1" applyFill="1" applyBorder="1" applyAlignment="1">
      <alignment horizontal="center" vertical="center"/>
    </xf>
    <xf numFmtId="0" fontId="12" fillId="0" borderId="112" xfId="2" applyFont="1" applyFill="1" applyBorder="1" applyAlignment="1">
      <alignment horizontal="center" vertical="center"/>
    </xf>
    <xf numFmtId="0" fontId="22" fillId="0" borderId="112" xfId="0" applyNumberFormat="1" applyFont="1" applyBorder="1" applyAlignment="1">
      <alignment horizontal="center" vertical="center"/>
    </xf>
    <xf numFmtId="0" fontId="12" fillId="0" borderId="112" xfId="0" applyNumberFormat="1" applyFont="1" applyBorder="1" applyAlignment="1">
      <alignment horizontal="center" vertical="center"/>
    </xf>
    <xf numFmtId="0" fontId="35" fillId="0" borderId="110" xfId="0" applyFont="1" applyBorder="1" applyAlignment="1">
      <alignment horizontal="left" vertical="center"/>
    </xf>
    <xf numFmtId="0" fontId="12" fillId="0" borderId="113" xfId="0" applyFont="1" applyBorder="1" applyAlignment="1">
      <alignment vertical="center"/>
    </xf>
    <xf numFmtId="0" fontId="12" fillId="0" borderId="114" xfId="0" applyFont="1" applyFill="1" applyBorder="1" applyAlignment="1">
      <alignment horizontal="left" vertical="center"/>
    </xf>
    <xf numFmtId="0" fontId="12" fillId="0" borderId="115" xfId="0" applyFont="1" applyFill="1" applyBorder="1" applyAlignment="1">
      <alignment vertical="center"/>
    </xf>
    <xf numFmtId="0" fontId="12" fillId="0" borderId="100" xfId="0" applyFont="1" applyBorder="1" applyAlignment="1">
      <alignment horizontal="center"/>
    </xf>
    <xf numFmtId="0" fontId="12" fillId="0" borderId="100" xfId="0" applyFont="1" applyFill="1" applyBorder="1" applyAlignment="1">
      <alignment horizontal="center" vertical="center"/>
    </xf>
    <xf numFmtId="0" fontId="32" fillId="0" borderId="100" xfId="0" applyFont="1" applyBorder="1" applyAlignment="1">
      <alignment horizontal="center" vertical="top" wrapText="1"/>
    </xf>
    <xf numFmtId="0" fontId="12" fillId="0" borderId="100" xfId="2" applyNumberFormat="1" applyFont="1" applyFill="1" applyBorder="1" applyAlignment="1">
      <alignment horizontal="center" vertical="center"/>
    </xf>
    <xf numFmtId="0" fontId="12" fillId="0" borderId="100" xfId="2" applyFont="1" applyFill="1" applyBorder="1" applyAlignment="1">
      <alignment horizontal="center" vertical="center"/>
    </xf>
    <xf numFmtId="0" fontId="22" fillId="0" borderId="100" xfId="0" applyNumberFormat="1" applyFont="1" applyBorder="1" applyAlignment="1">
      <alignment horizontal="center" vertical="center"/>
    </xf>
    <xf numFmtId="0" fontId="12" fillId="0" borderId="100" xfId="0" applyNumberFormat="1" applyFont="1" applyBorder="1" applyAlignment="1">
      <alignment horizontal="center" vertical="center"/>
    </xf>
    <xf numFmtId="0" fontId="35" fillId="0" borderId="114" xfId="0" applyFont="1" applyBorder="1" applyAlignment="1">
      <alignment horizontal="left" vertical="center"/>
    </xf>
    <xf numFmtId="0" fontId="12" fillId="0" borderId="116" xfId="0" applyFont="1" applyBorder="1" applyAlignment="1">
      <alignment vertical="center"/>
    </xf>
    <xf numFmtId="0" fontId="22" fillId="5" borderId="62" xfId="0" applyFont="1" applyFill="1" applyBorder="1" applyAlignment="1">
      <alignment horizontal="center" vertical="center"/>
    </xf>
    <xf numFmtId="0" fontId="12" fillId="0" borderId="117" xfId="0" applyFont="1" applyFill="1" applyBorder="1" applyAlignment="1">
      <alignment horizontal="left" vertical="center"/>
    </xf>
    <xf numFmtId="0" fontId="12" fillId="0" borderId="118" xfId="0" applyFont="1" applyFill="1" applyBorder="1" applyAlignment="1">
      <alignment vertical="center"/>
    </xf>
    <xf numFmtId="0" fontId="12" fillId="0" borderId="119" xfId="0" applyFont="1" applyBorder="1" applyAlignment="1">
      <alignment horizontal="center"/>
    </xf>
    <xf numFmtId="0" fontId="12" fillId="0" borderId="119" xfId="0" applyFont="1" applyFill="1" applyBorder="1" applyAlignment="1">
      <alignment horizontal="center" vertical="center"/>
    </xf>
    <xf numFmtId="0" fontId="12" fillId="0" borderId="119" xfId="0" applyFont="1" applyBorder="1" applyAlignment="1">
      <alignment horizontal="center" vertical="center"/>
    </xf>
    <xf numFmtId="0" fontId="32" fillId="0" borderId="119" xfId="0" applyFont="1" applyBorder="1" applyAlignment="1">
      <alignment horizontal="center" vertical="top" wrapText="1"/>
    </xf>
    <xf numFmtId="0" fontId="12" fillId="0" borderId="119" xfId="2" applyNumberFormat="1" applyFont="1" applyFill="1" applyBorder="1" applyAlignment="1">
      <alignment horizontal="center" vertical="center"/>
    </xf>
    <xf numFmtId="0" fontId="12" fillId="0" borderId="119" xfId="2" applyFont="1" applyFill="1" applyBorder="1" applyAlignment="1">
      <alignment horizontal="center" vertical="center"/>
    </xf>
    <xf numFmtId="0" fontId="22" fillId="0" borderId="119" xfId="0" applyNumberFormat="1" applyFont="1" applyBorder="1" applyAlignment="1">
      <alignment horizontal="center" vertical="center"/>
    </xf>
    <xf numFmtId="0" fontId="12" fillId="0" borderId="119" xfId="0" applyNumberFormat="1" applyFont="1" applyBorder="1" applyAlignment="1">
      <alignment horizontal="center" vertical="center"/>
    </xf>
    <xf numFmtId="0" fontId="35" fillId="0" borderId="117" xfId="0" applyFont="1" applyBorder="1" applyAlignment="1">
      <alignment horizontal="left" vertical="center"/>
    </xf>
    <xf numFmtId="0" fontId="12" fillId="0" borderId="120" xfId="0" applyFont="1" applyBorder="1" applyAlignment="1">
      <alignment vertical="center"/>
    </xf>
    <xf numFmtId="0" fontId="12" fillId="0" borderId="112" xfId="0" applyFont="1" applyBorder="1" applyAlignment="1">
      <alignment horizontal="center" vertical="center"/>
    </xf>
    <xf numFmtId="0" fontId="12" fillId="0" borderId="112" xfId="0" applyFont="1" applyFill="1" applyBorder="1" applyAlignment="1">
      <alignment horizontal="center" vertical="center"/>
    </xf>
    <xf numFmtId="0" fontId="12" fillId="4" borderId="112" xfId="60" applyFont="1" applyFill="1" applyBorder="1"/>
    <xf numFmtId="0" fontId="32" fillId="0" borderId="112" xfId="0" applyFont="1" applyFill="1" applyBorder="1" applyAlignment="1">
      <alignment horizontal="center" vertical="center"/>
    </xf>
    <xf numFmtId="0" fontId="32" fillId="5" borderId="112" xfId="0" applyFont="1" applyFill="1" applyBorder="1" applyAlignment="1">
      <alignment horizontal="center" vertical="center"/>
    </xf>
    <xf numFmtId="0" fontId="12" fillId="0" borderId="112" xfId="4" applyFont="1" applyBorder="1" applyAlignment="1">
      <alignment horizontal="left" wrapText="1"/>
    </xf>
    <xf numFmtId="0" fontId="32" fillId="0" borderId="112" xfId="0" applyFont="1" applyBorder="1" applyAlignment="1">
      <alignment horizontal="center" vertical="center"/>
    </xf>
    <xf numFmtId="0" fontId="12" fillId="0" borderId="112" xfId="60" applyFont="1" applyBorder="1"/>
    <xf numFmtId="0" fontId="12" fillId="0" borderId="100" xfId="4" applyFont="1" applyBorder="1" applyAlignment="1">
      <alignment horizontal="left" wrapText="1"/>
    </xf>
    <xf numFmtId="0" fontId="32" fillId="0" borderId="100" xfId="0" applyFont="1" applyFill="1" applyBorder="1" applyAlignment="1">
      <alignment horizontal="center" vertical="center"/>
    </xf>
    <xf numFmtId="0" fontId="32" fillId="0" borderId="100" xfId="0" applyFont="1" applyBorder="1" applyAlignment="1">
      <alignment horizontal="center" vertical="center"/>
    </xf>
    <xf numFmtId="0" fontId="12" fillId="0" borderId="112" xfId="0" applyFont="1" applyFill="1" applyBorder="1" applyAlignment="1">
      <alignment horizontal="left" vertical="center"/>
    </xf>
    <xf numFmtId="0" fontId="12" fillId="0" borderId="112" xfId="0" applyFont="1" applyFill="1" applyBorder="1" applyAlignment="1">
      <alignment vertical="center"/>
    </xf>
    <xf numFmtId="2" fontId="12" fillId="0" borderId="112" xfId="0" applyNumberFormat="1" applyFont="1" applyFill="1" applyBorder="1" applyAlignment="1">
      <alignment horizontal="center" vertical="top"/>
    </xf>
    <xf numFmtId="0" fontId="22" fillId="0" borderId="112" xfId="0" applyFont="1" applyFill="1" applyBorder="1" applyAlignment="1">
      <alignment horizontal="center" vertical="top" wrapText="1"/>
    </xf>
    <xf numFmtId="0" fontId="17" fillId="0" borderId="112" xfId="0" applyFont="1" applyBorder="1" applyAlignment="1">
      <alignment horizontal="center" vertical="top"/>
    </xf>
    <xf numFmtId="0" fontId="12" fillId="0" borderId="112" xfId="0" applyFont="1" applyBorder="1" applyAlignment="1">
      <alignment horizontal="center" vertical="top"/>
    </xf>
    <xf numFmtId="0" fontId="12" fillId="0" borderId="112" xfId="0" applyNumberFormat="1" applyFont="1" applyBorder="1" applyAlignment="1">
      <alignment horizontal="center" vertical="top"/>
    </xf>
    <xf numFmtId="0" fontId="12" fillId="0" borderId="112" xfId="0" applyFont="1" applyFill="1" applyBorder="1" applyAlignment="1">
      <alignment horizontal="center" vertical="top"/>
    </xf>
    <xf numFmtId="0" fontId="35" fillId="0" borderId="112" xfId="0" applyFont="1" applyBorder="1" applyAlignment="1">
      <alignment horizontal="left" vertical="center"/>
    </xf>
    <xf numFmtId="0" fontId="17" fillId="0" borderId="121" xfId="0" applyFont="1" applyBorder="1" applyAlignment="1">
      <alignment vertical="center"/>
    </xf>
    <xf numFmtId="0" fontId="12" fillId="0" borderId="121" xfId="0" applyFont="1" applyBorder="1" applyAlignment="1">
      <alignment vertical="center"/>
    </xf>
    <xf numFmtId="0" fontId="13" fillId="0" borderId="121" xfId="0" applyFont="1" applyBorder="1" applyAlignment="1">
      <alignment vertical="center"/>
    </xf>
    <xf numFmtId="0" fontId="12" fillId="0" borderId="100" xfId="0" applyFont="1" applyFill="1" applyBorder="1" applyAlignment="1">
      <alignment horizontal="left" vertical="center"/>
    </xf>
    <xf numFmtId="0" fontId="12" fillId="0" borderId="100" xfId="0" applyFont="1" applyFill="1" applyBorder="1" applyAlignment="1">
      <alignment vertical="center"/>
    </xf>
    <xf numFmtId="2" fontId="12" fillId="0" borderId="100" xfId="0" applyNumberFormat="1" applyFont="1" applyFill="1" applyBorder="1" applyAlignment="1">
      <alignment horizontal="center" vertical="top"/>
    </xf>
    <xf numFmtId="0" fontId="22" fillId="0" borderId="100" xfId="0" applyFont="1" applyFill="1" applyBorder="1" applyAlignment="1">
      <alignment horizontal="center" vertical="top" wrapText="1"/>
    </xf>
    <xf numFmtId="0" fontId="17" fillId="0" borderId="100" xfId="0" applyFont="1" applyBorder="1" applyAlignment="1">
      <alignment horizontal="center" vertical="top"/>
    </xf>
    <xf numFmtId="0" fontId="12" fillId="0" borderId="100" xfId="0" applyFont="1" applyBorder="1" applyAlignment="1">
      <alignment horizontal="center" vertical="top"/>
    </xf>
    <xf numFmtId="0" fontId="12" fillId="0" borderId="100" xfId="0" applyNumberFormat="1" applyFont="1" applyBorder="1" applyAlignment="1">
      <alignment horizontal="center" vertical="top"/>
    </xf>
    <xf numFmtId="0" fontId="12" fillId="0" borderId="100" xfId="0" applyFont="1" applyFill="1" applyBorder="1" applyAlignment="1">
      <alignment horizontal="center" vertical="top"/>
    </xf>
    <xf numFmtId="0" fontId="35" fillId="0" borderId="100" xfId="0" applyFont="1" applyBorder="1" applyAlignment="1">
      <alignment horizontal="left" vertical="center"/>
    </xf>
    <xf numFmtId="0" fontId="17" fillId="0" borderId="64" xfId="79" applyFont="1" applyBorder="1" applyAlignment="1">
      <alignment horizontal="center" vertical="top"/>
    </xf>
    <xf numFmtId="0" fontId="17" fillId="0" borderId="3" xfId="79" applyFont="1" applyBorder="1" applyAlignment="1">
      <alignment horizontal="center" vertical="top"/>
    </xf>
    <xf numFmtId="0" fontId="12" fillId="0" borderId="106" xfId="0" applyFont="1" applyBorder="1" applyAlignment="1">
      <alignment horizontal="center" vertical="center"/>
    </xf>
    <xf numFmtId="0" fontId="12" fillId="0" borderId="99" xfId="0" applyFont="1" applyFill="1" applyBorder="1" applyAlignment="1">
      <alignment horizontal="left" vertical="center"/>
    </xf>
    <xf numFmtId="0" fontId="12" fillId="0" borderId="99" xfId="0" applyFont="1" applyFill="1" applyBorder="1" applyAlignment="1">
      <alignment vertical="center"/>
    </xf>
    <xf numFmtId="0" fontId="12" fillId="0" borderId="99" xfId="0" applyFont="1" applyBorder="1" applyAlignment="1">
      <alignment horizontal="center"/>
    </xf>
    <xf numFmtId="0" fontId="12" fillId="0" borderId="99" xfId="0" applyFont="1" applyFill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32" fillId="0" borderId="99" xfId="0" applyFont="1" applyBorder="1" applyAlignment="1">
      <alignment horizontal="center" vertical="top" wrapText="1"/>
    </xf>
    <xf numFmtId="2" fontId="12" fillId="0" borderId="99" xfId="0" applyNumberFormat="1" applyFont="1" applyFill="1" applyBorder="1" applyAlignment="1">
      <alignment horizontal="center" vertical="top"/>
    </xf>
    <xf numFmtId="0" fontId="22" fillId="0" borderId="99" xfId="0" applyFont="1" applyFill="1" applyBorder="1" applyAlignment="1">
      <alignment horizontal="center" vertical="top" wrapText="1"/>
    </xf>
    <xf numFmtId="0" fontId="17" fillId="0" borderId="99" xfId="0" applyFont="1" applyBorder="1" applyAlignment="1">
      <alignment horizontal="center" vertical="top"/>
    </xf>
    <xf numFmtId="0" fontId="12" fillId="0" borderId="99" xfId="0" applyFont="1" applyBorder="1" applyAlignment="1">
      <alignment horizontal="center" vertical="top"/>
    </xf>
    <xf numFmtId="0" fontId="12" fillId="0" borderId="99" xfId="0" applyNumberFormat="1" applyFont="1" applyBorder="1" applyAlignment="1">
      <alignment horizontal="center" vertical="top"/>
    </xf>
    <xf numFmtId="0" fontId="12" fillId="0" borderId="99" xfId="0" applyNumberFormat="1" applyFont="1" applyBorder="1" applyAlignment="1">
      <alignment horizontal="center" vertical="center"/>
    </xf>
    <xf numFmtId="0" fontId="12" fillId="0" borderId="99" xfId="0" applyFont="1" applyFill="1" applyBorder="1" applyAlignment="1">
      <alignment horizontal="center" vertical="top"/>
    </xf>
    <xf numFmtId="0" fontId="35" fillId="0" borderId="99" xfId="0" applyFont="1" applyBorder="1" applyAlignment="1">
      <alignment horizontal="left" vertical="center"/>
    </xf>
    <xf numFmtId="0" fontId="22" fillId="5" borderId="35" xfId="0" applyFont="1" applyFill="1" applyBorder="1" applyAlignment="1">
      <alignment horizontal="center" vertical="center"/>
    </xf>
    <xf numFmtId="0" fontId="33" fillId="0" borderId="121" xfId="0" applyFont="1" applyBorder="1" applyAlignment="1">
      <alignment vertical="center"/>
    </xf>
    <xf numFmtId="0" fontId="12" fillId="0" borderId="99" xfId="2" applyNumberFormat="1" applyFont="1" applyFill="1" applyBorder="1" applyAlignment="1">
      <alignment horizontal="center" vertical="center"/>
    </xf>
    <xf numFmtId="0" fontId="12" fillId="0" borderId="99" xfId="2" applyFont="1" applyFill="1" applyBorder="1" applyAlignment="1">
      <alignment horizontal="center" vertical="center"/>
    </xf>
    <xf numFmtId="0" fontId="22" fillId="0" borderId="99" xfId="0" applyNumberFormat="1" applyFont="1" applyBorder="1" applyAlignment="1">
      <alignment horizontal="center" vertical="center"/>
    </xf>
    <xf numFmtId="0" fontId="17" fillId="0" borderId="48" xfId="0" applyFont="1" applyBorder="1" applyAlignment="1">
      <alignment vertical="center"/>
    </xf>
    <xf numFmtId="0" fontId="33" fillId="0" borderId="77" xfId="0" applyFont="1" applyBorder="1" applyAlignment="1">
      <alignment vertical="center"/>
    </xf>
    <xf numFmtId="0" fontId="12" fillId="0" borderId="65" xfId="0" applyFont="1" applyFill="1" applyBorder="1" applyAlignment="1">
      <alignment horizontal="center" vertical="top" wrapText="1"/>
    </xf>
    <xf numFmtId="0" fontId="12" fillId="0" borderId="83" xfId="0" applyFont="1" applyFill="1" applyBorder="1" applyAlignment="1">
      <alignment horizontal="center" vertical="top" wrapText="1"/>
    </xf>
    <xf numFmtId="0" fontId="12" fillId="0" borderId="72" xfId="0" applyFont="1" applyFill="1" applyBorder="1" applyAlignment="1">
      <alignment horizontal="center" vertical="top" wrapText="1"/>
    </xf>
    <xf numFmtId="0" fontId="12" fillId="0" borderId="99" xfId="0" applyFont="1" applyFill="1" applyBorder="1" applyAlignment="1">
      <alignment horizontal="center" vertical="top" wrapText="1"/>
    </xf>
    <xf numFmtId="0" fontId="12" fillId="0" borderId="112" xfId="0" applyFont="1" applyFill="1" applyBorder="1" applyAlignment="1">
      <alignment horizontal="center" vertical="top" wrapText="1"/>
    </xf>
    <xf numFmtId="0" fontId="12" fillId="0" borderId="100" xfId="0" applyFont="1" applyFill="1" applyBorder="1" applyAlignment="1">
      <alignment horizontal="center" vertical="top" wrapText="1"/>
    </xf>
    <xf numFmtId="0" fontId="22" fillId="0" borderId="109" xfId="0" applyFont="1" applyFill="1" applyBorder="1" applyAlignment="1">
      <alignment horizontal="center" vertical="center"/>
    </xf>
    <xf numFmtId="0" fontId="12" fillId="0" borderId="82" xfId="0" applyFont="1" applyFill="1" applyBorder="1" applyAlignment="1">
      <alignment horizontal="center" vertical="top" wrapText="1"/>
    </xf>
    <xf numFmtId="0" fontId="12" fillId="0" borderId="55" xfId="0" applyFont="1" applyFill="1" applyBorder="1" applyAlignment="1">
      <alignment horizontal="center" vertical="top" wrapText="1"/>
    </xf>
    <xf numFmtId="0" fontId="22" fillId="0" borderId="109" xfId="60" applyFont="1" applyBorder="1" applyAlignment="1">
      <alignment horizontal="center"/>
    </xf>
    <xf numFmtId="0" fontId="22" fillId="0" borderId="50" xfId="60" applyFont="1" applyBorder="1" applyAlignment="1">
      <alignment horizontal="center"/>
    </xf>
    <xf numFmtId="0" fontId="22" fillId="0" borderId="121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30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74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top"/>
    </xf>
    <xf numFmtId="0" fontId="27" fillId="0" borderId="0" xfId="0" applyFont="1" applyFill="1" applyBorder="1" applyAlignment="1">
      <alignment horizontal="center" vertical="top"/>
    </xf>
    <xf numFmtId="0" fontId="27" fillId="0" borderId="27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31" fillId="0" borderId="27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48" xfId="0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top"/>
    </xf>
    <xf numFmtId="0" fontId="12" fillId="0" borderId="35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2" fillId="0" borderId="94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12" fillId="0" borderId="95" xfId="0" applyFont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2" fillId="0" borderId="93" xfId="0" applyFont="1" applyBorder="1" applyAlignment="1">
      <alignment horizontal="center" vertical="center" wrapText="1"/>
    </xf>
    <xf numFmtId="0" fontId="12" fillId="0" borderId="96" xfId="0" applyFont="1" applyBorder="1" applyAlignment="1">
      <alignment horizontal="center" vertical="center" wrapText="1"/>
    </xf>
    <xf numFmtId="0" fontId="12" fillId="0" borderId="94" xfId="0" applyFont="1" applyBorder="1" applyAlignment="1">
      <alignment horizontal="center" vertical="center"/>
    </xf>
    <xf numFmtId="0" fontId="12" fillId="0" borderId="99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12" fillId="0" borderId="9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28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5" xfId="78" applyFont="1" applyFill="1" applyBorder="1" applyAlignment="1">
      <alignment horizontal="center" vertical="center"/>
    </xf>
    <xf numFmtId="0" fontId="12" fillId="0" borderId="40" xfId="78" applyFont="1" applyFill="1" applyBorder="1" applyAlignment="1">
      <alignment horizontal="center" vertical="center"/>
    </xf>
    <xf numFmtId="0" fontId="12" fillId="0" borderId="34" xfId="78" applyFont="1" applyFill="1" applyBorder="1" applyAlignment="1">
      <alignment horizontal="center" vertical="center"/>
    </xf>
    <xf numFmtId="0" fontId="12" fillId="0" borderId="3" xfId="78" applyFont="1" applyFill="1" applyBorder="1" applyAlignment="1">
      <alignment horizontal="center" vertical="center"/>
    </xf>
    <xf numFmtId="0" fontId="12" fillId="0" borderId="39" xfId="78" applyFont="1" applyFill="1" applyBorder="1" applyAlignment="1">
      <alignment horizontal="center" vertical="center" wrapText="1"/>
    </xf>
    <xf numFmtId="0" fontId="12" fillId="0" borderId="43" xfId="78" applyFont="1" applyFill="1" applyBorder="1" applyAlignment="1">
      <alignment horizontal="center" vertical="center" wrapText="1"/>
    </xf>
    <xf numFmtId="0" fontId="12" fillId="0" borderId="44" xfId="78" applyFont="1" applyFill="1" applyBorder="1" applyAlignment="1">
      <alignment horizontal="center" vertical="center" wrapText="1"/>
    </xf>
    <xf numFmtId="0" fontId="22" fillId="0" borderId="3" xfId="78" applyFont="1" applyFill="1" applyBorder="1" applyAlignment="1">
      <alignment horizontal="center" vertical="center"/>
    </xf>
    <xf numFmtId="0" fontId="17" fillId="0" borderId="0" xfId="78" applyFont="1" applyFill="1" applyBorder="1" applyAlignment="1">
      <alignment horizontal="center"/>
    </xf>
    <xf numFmtId="0" fontId="62" fillId="0" borderId="64" xfId="74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8" fillId="0" borderId="69" xfId="74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57" fillId="0" borderId="69" xfId="74" applyFont="1" applyBorder="1" applyAlignment="1">
      <alignment horizontal="center" vertical="center"/>
    </xf>
    <xf numFmtId="0" fontId="61" fillId="0" borderId="79" xfId="74" applyFont="1" applyBorder="1" applyAlignment="1">
      <alignment horizontal="left" vertical="center"/>
    </xf>
    <xf numFmtId="0" fontId="61" fillId="0" borderId="40" xfId="74" applyFont="1" applyBorder="1" applyAlignment="1">
      <alignment horizontal="left" vertical="center"/>
    </xf>
    <xf numFmtId="0" fontId="61" fillId="0" borderId="80" xfId="74" applyFont="1" applyBorder="1" applyAlignment="1">
      <alignment horizontal="left" vertical="center"/>
    </xf>
    <xf numFmtId="0" fontId="62" fillId="0" borderId="74" xfId="74" applyFont="1" applyBorder="1" applyAlignment="1">
      <alignment horizontal="center" vertical="center"/>
    </xf>
    <xf numFmtId="0" fontId="62" fillId="0" borderId="72" xfId="74" applyFont="1" applyBorder="1" applyAlignment="1">
      <alignment horizontal="center" vertical="center"/>
    </xf>
    <xf numFmtId="0" fontId="62" fillId="0" borderId="65" xfId="74" applyFont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0" fillId="0" borderId="74" xfId="1" applyFont="1" applyBorder="1" applyAlignment="1">
      <alignment horizontal="left" wrapText="1"/>
    </xf>
    <xf numFmtId="0" fontId="61" fillId="0" borderId="73" xfId="74" applyFont="1" applyBorder="1" applyAlignment="1">
      <alignment horizontal="left" vertical="center"/>
    </xf>
    <xf numFmtId="0" fontId="61" fillId="0" borderId="67" xfId="74" applyFont="1" applyBorder="1" applyAlignment="1">
      <alignment horizontal="left" vertical="center"/>
    </xf>
    <xf numFmtId="0" fontId="61" fillId="0" borderId="81" xfId="74" applyFont="1" applyBorder="1" applyAlignment="1">
      <alignment horizontal="left" vertical="center"/>
    </xf>
    <xf numFmtId="1" fontId="62" fillId="0" borderId="64" xfId="74" applyNumberFormat="1" applyFont="1" applyBorder="1" applyAlignment="1">
      <alignment horizontal="center" vertical="center"/>
    </xf>
    <xf numFmtId="0" fontId="62" fillId="0" borderId="70" xfId="74" applyFont="1" applyBorder="1" applyAlignment="1">
      <alignment horizontal="center" vertical="center"/>
    </xf>
    <xf numFmtId="49" fontId="62" fillId="0" borderId="64" xfId="74" applyNumberFormat="1" applyFont="1" applyBorder="1" applyAlignment="1">
      <alignment horizontal="center" vertical="center"/>
    </xf>
    <xf numFmtId="0" fontId="61" fillId="0" borderId="70" xfId="74" applyFont="1" applyBorder="1" applyAlignment="1">
      <alignment horizontal="left" vertical="center"/>
    </xf>
    <xf numFmtId="0" fontId="61" fillId="0" borderId="64" xfId="74" applyFont="1" applyBorder="1" applyAlignment="1">
      <alignment horizontal="left" vertical="center"/>
    </xf>
    <xf numFmtId="0" fontId="61" fillId="0" borderId="76" xfId="74" applyFont="1" applyBorder="1" applyAlignment="1">
      <alignment horizontal="left" vertical="center"/>
    </xf>
    <xf numFmtId="0" fontId="62" fillId="0" borderId="35" xfId="74" applyFont="1" applyBorder="1" applyAlignment="1">
      <alignment horizontal="center" vertical="center"/>
    </xf>
    <xf numFmtId="1" fontId="62" fillId="0" borderId="74" xfId="74" applyNumberFormat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12" fillId="0" borderId="76" xfId="1" applyFont="1" applyBorder="1" applyAlignment="1">
      <alignment horizontal="center" vertical="center"/>
    </xf>
    <xf numFmtId="0" fontId="20" fillId="0" borderId="64" xfId="1" applyFont="1" applyBorder="1" applyAlignment="1">
      <alignment horizontal="left" wrapText="1"/>
    </xf>
    <xf numFmtId="0" fontId="20" fillId="0" borderId="74" xfId="1" applyFont="1" applyBorder="1" applyAlignment="1">
      <alignment horizontal="center" vertical="center"/>
    </xf>
    <xf numFmtId="0" fontId="20" fillId="0" borderId="64" xfId="1" applyFont="1" applyBorder="1" applyAlignment="1">
      <alignment horizontal="center" vertical="center"/>
    </xf>
    <xf numFmtId="0" fontId="62" fillId="0" borderId="71" xfId="74" applyFont="1" applyBorder="1" applyAlignment="1">
      <alignment horizontal="center" vertical="center"/>
    </xf>
    <xf numFmtId="0" fontId="62" fillId="0" borderId="74" xfId="74" applyNumberFormat="1" applyFont="1" applyBorder="1" applyAlignment="1">
      <alignment horizontal="center"/>
    </xf>
    <xf numFmtId="0" fontId="62" fillId="0" borderId="72" xfId="74" applyNumberFormat="1" applyFont="1" applyBorder="1" applyAlignment="1">
      <alignment horizontal="center"/>
    </xf>
    <xf numFmtId="0" fontId="20" fillId="0" borderId="72" xfId="1" applyFont="1" applyBorder="1" applyAlignment="1">
      <alignment horizontal="center" vertical="center"/>
    </xf>
    <xf numFmtId="0" fontId="12" fillId="0" borderId="77" xfId="1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 wrapText="1"/>
    </xf>
    <xf numFmtId="0" fontId="12" fillId="0" borderId="123" xfId="0" applyFont="1" applyBorder="1" applyAlignment="1">
      <alignment horizontal="center" vertical="center" wrapText="1"/>
    </xf>
    <xf numFmtId="0" fontId="12" fillId="0" borderId="122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31" fillId="0" borderId="27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9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2" fillId="0" borderId="103" xfId="0" applyFont="1" applyBorder="1" applyAlignment="1">
      <alignment horizontal="center" vertical="center" wrapText="1"/>
    </xf>
    <xf numFmtId="0" fontId="12" fillId="0" borderId="105" xfId="0" applyFont="1" applyBorder="1" applyAlignment="1">
      <alignment horizontal="center" vertical="center" wrapText="1"/>
    </xf>
    <xf numFmtId="0" fontId="12" fillId="0" borderId="107" xfId="0" applyFont="1" applyBorder="1" applyAlignment="1">
      <alignment horizontal="center" vertical="center" wrapText="1"/>
    </xf>
    <xf numFmtId="0" fontId="12" fillId="0" borderId="108" xfId="0" applyFont="1" applyBorder="1" applyAlignment="1">
      <alignment horizontal="center" vertical="center" wrapText="1"/>
    </xf>
    <xf numFmtId="0" fontId="12" fillId="0" borderId="104" xfId="0" applyFont="1" applyBorder="1" applyAlignment="1">
      <alignment horizontal="center" vertical="center" wrapText="1"/>
    </xf>
    <xf numFmtId="0" fontId="17" fillId="0" borderId="3" xfId="79" applyFont="1" applyFill="1" applyBorder="1" applyAlignment="1">
      <alignment horizontal="center" vertical="center"/>
    </xf>
    <xf numFmtId="0" fontId="41" fillId="0" borderId="3" xfId="79" applyFont="1" applyFill="1" applyBorder="1" applyAlignment="1">
      <alignment horizontal="center" vertical="center"/>
    </xf>
    <xf numFmtId="0" fontId="41" fillId="0" borderId="3" xfId="79" applyFont="1" applyFill="1" applyBorder="1" applyAlignment="1">
      <alignment horizontal="center" vertical="center" wrapText="1"/>
    </xf>
    <xf numFmtId="0" fontId="17" fillId="0" borderId="0" xfId="79" applyFont="1" applyFill="1" applyBorder="1" applyAlignment="1">
      <alignment horizontal="center"/>
    </xf>
    <xf numFmtId="0" fontId="17" fillId="0" borderId="67" xfId="79" applyFont="1" applyFill="1" applyBorder="1" applyAlignment="1">
      <alignment horizontal="center" vertical="center"/>
    </xf>
    <xf numFmtId="0" fontId="17" fillId="0" borderId="40" xfId="79" applyFont="1" applyFill="1" applyBorder="1" applyAlignment="1">
      <alignment horizontal="center" vertical="center"/>
    </xf>
    <xf numFmtId="0" fontId="17" fillId="0" borderId="65" xfId="79" applyFont="1" applyFill="1" applyBorder="1" applyAlignment="1">
      <alignment horizontal="center" vertical="center"/>
    </xf>
    <xf numFmtId="0" fontId="17" fillId="0" borderId="64" xfId="79" applyFont="1" applyFill="1" applyBorder="1" applyAlignment="1">
      <alignment horizontal="center" vertical="center"/>
    </xf>
    <xf numFmtId="0" fontId="17" fillId="0" borderId="0" xfId="79" applyFont="1" applyBorder="1" applyAlignment="1">
      <alignment horizontal="center"/>
    </xf>
    <xf numFmtId="0" fontId="17" fillId="0" borderId="33" xfId="79" applyFont="1" applyBorder="1" applyAlignment="1">
      <alignment horizontal="center"/>
    </xf>
    <xf numFmtId="0" fontId="41" fillId="0" borderId="3" xfId="79" applyFont="1" applyFill="1" applyBorder="1" applyAlignment="1">
      <alignment horizontal="center" vertical="top" wrapText="1"/>
    </xf>
    <xf numFmtId="0" fontId="17" fillId="0" borderId="3" xfId="79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12" fillId="0" borderId="35" xfId="0" applyFont="1" applyBorder="1" applyAlignment="1">
      <alignment horizontal="center" vertical="center" textRotation="90"/>
    </xf>
    <xf numFmtId="0" fontId="12" fillId="0" borderId="109" xfId="0" applyFont="1" applyBorder="1" applyAlignment="1">
      <alignment horizontal="center" vertical="center" textRotation="90"/>
    </xf>
    <xf numFmtId="0" fontId="12" fillId="0" borderId="112" xfId="0" applyFont="1" applyBorder="1" applyAlignment="1">
      <alignment horizontal="center" vertical="center"/>
    </xf>
    <xf numFmtId="0" fontId="13" fillId="0" borderId="99" xfId="0" applyFont="1" applyBorder="1" applyAlignment="1">
      <alignment horizontal="center" vertical="center" textRotation="90"/>
    </xf>
    <xf numFmtId="0" fontId="13" fillId="0" borderId="112" xfId="0" applyFont="1" applyBorder="1" applyAlignment="1">
      <alignment horizontal="center" vertical="center" textRotation="90"/>
    </xf>
    <xf numFmtId="0" fontId="12" fillId="0" borderId="48" xfId="0" applyFont="1" applyBorder="1" applyAlignment="1">
      <alignment horizontal="center" vertical="center"/>
    </xf>
    <xf numFmtId="0" fontId="12" fillId="0" borderId="121" xfId="0" applyFont="1" applyBorder="1" applyAlignment="1">
      <alignment horizontal="center" vertical="center"/>
    </xf>
    <xf numFmtId="0" fontId="32" fillId="4" borderId="99" xfId="0" applyFont="1" applyFill="1" applyBorder="1" applyAlignment="1">
      <alignment horizontal="center" vertical="center" textRotation="90"/>
    </xf>
    <xf numFmtId="0" fontId="32" fillId="4" borderId="112" xfId="0" applyFont="1" applyFill="1" applyBorder="1" applyAlignment="1">
      <alignment horizontal="center" vertical="center" textRotation="90"/>
    </xf>
    <xf numFmtId="0" fontId="12" fillId="0" borderId="1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45" fillId="0" borderId="0" xfId="2" applyFont="1" applyFill="1" applyAlignment="1">
      <alignment horizontal="center"/>
    </xf>
    <xf numFmtId="0" fontId="45" fillId="0" borderId="0" xfId="2" applyFont="1" applyFill="1" applyAlignment="1">
      <alignment horizontal="center" wrapText="1"/>
    </xf>
    <xf numFmtId="0" fontId="12" fillId="0" borderId="0" xfId="2" applyFont="1" applyFill="1" applyAlignment="1">
      <alignment horizontal="center"/>
    </xf>
    <xf numFmtId="0" fontId="43" fillId="0" borderId="0" xfId="2" applyFont="1" applyFill="1" applyAlignment="1">
      <alignment horizontal="center"/>
    </xf>
    <xf numFmtId="0" fontId="48" fillId="0" borderId="0" xfId="2" applyFont="1" applyAlignment="1">
      <alignment horizontal="center" vertical="top" wrapText="1"/>
    </xf>
    <xf numFmtId="0" fontId="45" fillId="0" borderId="0" xfId="2" applyFont="1" applyAlignment="1">
      <alignment horizontal="center"/>
    </xf>
    <xf numFmtId="0" fontId="22" fillId="0" borderId="124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left" vertical="center"/>
    </xf>
    <xf numFmtId="0" fontId="12" fillId="0" borderId="74" xfId="0" applyFont="1" applyFill="1" applyBorder="1" applyAlignment="1">
      <alignment vertical="center"/>
    </xf>
    <xf numFmtId="0" fontId="12" fillId="0" borderId="74" xfId="0" applyFont="1" applyBorder="1" applyAlignment="1">
      <alignment horizontal="center"/>
    </xf>
    <xf numFmtId="0" fontId="12" fillId="0" borderId="74" xfId="0" applyFont="1" applyFill="1" applyBorder="1" applyAlignment="1">
      <alignment horizontal="center" vertical="center"/>
    </xf>
    <xf numFmtId="0" fontId="32" fillId="0" borderId="74" xfId="0" applyFont="1" applyBorder="1" applyAlignment="1">
      <alignment horizontal="center" vertical="top" wrapText="1"/>
    </xf>
    <xf numFmtId="2" fontId="12" fillId="0" borderId="74" xfId="0" applyNumberFormat="1" applyFont="1" applyFill="1" applyBorder="1" applyAlignment="1">
      <alignment horizontal="center" vertical="top"/>
    </xf>
    <xf numFmtId="0" fontId="12" fillId="0" borderId="74" xfId="0" applyFont="1" applyFill="1" applyBorder="1" applyAlignment="1">
      <alignment horizontal="center" vertical="top" wrapText="1"/>
    </xf>
    <xf numFmtId="0" fontId="12" fillId="0" borderId="74" xfId="2" applyNumberFormat="1" applyFont="1" applyFill="1" applyBorder="1" applyAlignment="1">
      <alignment horizontal="center" vertical="center"/>
    </xf>
    <xf numFmtId="0" fontId="12" fillId="0" borderId="74" xfId="0" applyFont="1" applyBorder="1" applyAlignment="1">
      <alignment horizontal="center" vertical="top"/>
    </xf>
    <xf numFmtId="0" fontId="12" fillId="0" borderId="74" xfId="2" applyFont="1" applyFill="1" applyBorder="1" applyAlignment="1">
      <alignment horizontal="center" vertical="center"/>
    </xf>
    <xf numFmtId="0" fontId="22" fillId="0" borderId="74" xfId="0" applyNumberFormat="1" applyFont="1" applyBorder="1" applyAlignment="1">
      <alignment horizontal="center" vertical="center"/>
    </xf>
    <xf numFmtId="0" fontId="12" fillId="0" borderId="74" xfId="0" applyNumberFormat="1" applyFont="1" applyBorder="1" applyAlignment="1">
      <alignment horizontal="center" vertical="center"/>
    </xf>
    <xf numFmtId="0" fontId="35" fillId="0" borderId="74" xfId="0" applyFont="1" applyBorder="1" applyAlignment="1">
      <alignment horizontal="left" vertical="center"/>
    </xf>
    <xf numFmtId="0" fontId="17" fillId="0" borderId="125" xfId="0" applyFont="1" applyBorder="1" applyAlignment="1">
      <alignment vertical="center"/>
    </xf>
    <xf numFmtId="0" fontId="22" fillId="0" borderId="62" xfId="0" applyFont="1" applyFill="1" applyBorder="1" applyAlignment="1">
      <alignment horizontal="center" vertical="center"/>
    </xf>
    <xf numFmtId="0" fontId="12" fillId="0" borderId="119" xfId="0" applyFont="1" applyFill="1" applyBorder="1" applyAlignment="1">
      <alignment horizontal="left" vertical="center"/>
    </xf>
    <xf numFmtId="0" fontId="12" fillId="0" borderId="119" xfId="0" applyFont="1" applyFill="1" applyBorder="1" applyAlignment="1">
      <alignment vertical="center"/>
    </xf>
    <xf numFmtId="2" fontId="12" fillId="0" borderId="119" xfId="0" applyNumberFormat="1" applyFont="1" applyFill="1" applyBorder="1" applyAlignment="1">
      <alignment horizontal="center" vertical="top"/>
    </xf>
    <xf numFmtId="0" fontId="12" fillId="0" borderId="119" xfId="0" applyFont="1" applyFill="1" applyBorder="1" applyAlignment="1">
      <alignment horizontal="center" vertical="top" wrapText="1"/>
    </xf>
    <xf numFmtId="0" fontId="12" fillId="0" borderId="119" xfId="0" applyFont="1" applyBorder="1" applyAlignment="1">
      <alignment horizontal="center" vertical="top"/>
    </xf>
    <xf numFmtId="0" fontId="35" fillId="0" borderId="119" xfId="0" applyFont="1" applyBorder="1" applyAlignment="1">
      <alignment horizontal="left" vertical="center"/>
    </xf>
    <xf numFmtId="0" fontId="17" fillId="0" borderId="78" xfId="0" applyFont="1" applyBorder="1" applyAlignment="1">
      <alignment vertical="center"/>
    </xf>
    <xf numFmtId="0" fontId="22" fillId="5" borderId="71" xfId="0" applyFont="1" applyFill="1" applyBorder="1" applyAlignment="1">
      <alignment horizontal="center" vertical="center"/>
    </xf>
  </cellXfs>
  <cellStyles count="84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2 2" xfId="81"/>
    <cellStyle name="Обычный 13" xfId="5"/>
    <cellStyle name="Обычный 13 2" xfId="82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13" xfId="79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8"/>
    <cellStyle name="Обычный 53" xfId="83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3" xfId="77"/>
    <cellStyle name="Обычный 7 3" xfId="70"/>
    <cellStyle name="Обычный 7 3 2" xfId="72"/>
    <cellStyle name="Обычный 7 4" xfId="76"/>
    <cellStyle name="Обычный 8" xfId="58"/>
    <cellStyle name="Обычный 8 2" xfId="68"/>
    <cellStyle name="Обычный 9" xfId="59"/>
    <cellStyle name="Обычный 9 2" xfId="69"/>
    <cellStyle name="Обычный_Лист1" xfId="60"/>
    <cellStyle name="Финансовы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212724</xdr:colOff>
      <xdr:row>0</xdr:row>
      <xdr:rowOff>15874</xdr:rowOff>
    </xdr:from>
    <xdr:to>
      <xdr:col>16</xdr:col>
      <xdr:colOff>882649</xdr:colOff>
      <xdr:row>4</xdr:row>
      <xdr:rowOff>97051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4724" y="15874"/>
          <a:ext cx="669925" cy="735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590550</xdr:colOff>
      <xdr:row>0</xdr:row>
      <xdr:rowOff>9525</xdr:rowOff>
    </xdr:from>
    <xdr:to>
      <xdr:col>16</xdr:col>
      <xdr:colOff>676848</xdr:colOff>
      <xdr:row>4</xdr:row>
      <xdr:rowOff>107951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00" y="9525"/>
          <a:ext cx="753048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361950</xdr:colOff>
      <xdr:row>0</xdr:row>
      <xdr:rowOff>104775</xdr:rowOff>
    </xdr:from>
    <xdr:to>
      <xdr:col>16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361950</xdr:colOff>
      <xdr:row>0</xdr:row>
      <xdr:rowOff>104775</xdr:rowOff>
    </xdr:from>
    <xdr:to>
      <xdr:col>16</xdr:col>
      <xdr:colOff>1064198</xdr:colOff>
      <xdr:row>4</xdr:row>
      <xdr:rowOff>91871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361950</xdr:colOff>
      <xdr:row>0</xdr:row>
      <xdr:rowOff>104775</xdr:rowOff>
    </xdr:from>
    <xdr:to>
      <xdr:col>16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361950</xdr:colOff>
      <xdr:row>0</xdr:row>
      <xdr:rowOff>104775</xdr:rowOff>
    </xdr:from>
    <xdr:to>
      <xdr:col>16</xdr:col>
      <xdr:colOff>1064198</xdr:colOff>
      <xdr:row>4</xdr:row>
      <xdr:rowOff>91871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361950</xdr:colOff>
      <xdr:row>0</xdr:row>
      <xdr:rowOff>104775</xdr:rowOff>
    </xdr:from>
    <xdr:to>
      <xdr:col>16</xdr:col>
      <xdr:colOff>1064198</xdr:colOff>
      <xdr:row>4</xdr:row>
      <xdr:rowOff>91871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142875</xdr:colOff>
      <xdr:row>0</xdr:row>
      <xdr:rowOff>66675</xdr:rowOff>
    </xdr:from>
    <xdr:to>
      <xdr:col>16</xdr:col>
      <xdr:colOff>845123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4" name="Рисунок 13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142875</xdr:colOff>
      <xdr:row>0</xdr:row>
      <xdr:rowOff>66675</xdr:rowOff>
    </xdr:from>
    <xdr:to>
      <xdr:col>16</xdr:col>
      <xdr:colOff>845123</xdr:colOff>
      <xdr:row>4</xdr:row>
      <xdr:rowOff>53771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8" name="Рисунок 1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142875</xdr:colOff>
      <xdr:row>0</xdr:row>
      <xdr:rowOff>66675</xdr:rowOff>
    </xdr:from>
    <xdr:to>
      <xdr:col>16</xdr:col>
      <xdr:colOff>845123</xdr:colOff>
      <xdr:row>4</xdr:row>
      <xdr:rowOff>53771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142875</xdr:colOff>
      <xdr:row>0</xdr:row>
      <xdr:rowOff>66675</xdr:rowOff>
    </xdr:from>
    <xdr:to>
      <xdr:col>16</xdr:col>
      <xdr:colOff>845123</xdr:colOff>
      <xdr:row>4</xdr:row>
      <xdr:rowOff>53771</xdr:rowOff>
    </xdr:to>
    <xdr:pic>
      <xdr:nvPicPr>
        <xdr:cNvPr id="23" name="Рисунок 2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9" name="Рисунок 28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3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3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678460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142875</xdr:colOff>
      <xdr:row>0</xdr:row>
      <xdr:rowOff>66675</xdr:rowOff>
    </xdr:from>
    <xdr:to>
      <xdr:col>16</xdr:col>
      <xdr:colOff>845123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142875</xdr:colOff>
      <xdr:row>0</xdr:row>
      <xdr:rowOff>66675</xdr:rowOff>
    </xdr:from>
    <xdr:to>
      <xdr:col>16</xdr:col>
      <xdr:colOff>845123</xdr:colOff>
      <xdr:row>4</xdr:row>
      <xdr:rowOff>53771</xdr:rowOff>
    </xdr:to>
    <xdr:pic>
      <xdr:nvPicPr>
        <xdr:cNvPr id="19" name="Рисунок 18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5" name="Рисунок 24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154781</xdr:colOff>
      <xdr:row>0</xdr:row>
      <xdr:rowOff>107157</xdr:rowOff>
    </xdr:from>
    <xdr:to>
      <xdr:col>3</xdr:col>
      <xdr:colOff>23812</xdr:colOff>
      <xdr:row>4</xdr:row>
      <xdr:rowOff>64492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07157"/>
          <a:ext cx="726281" cy="62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142874</xdr:colOff>
      <xdr:row>1</xdr:row>
      <xdr:rowOff>5100</xdr:rowOff>
    </xdr:from>
    <xdr:to>
      <xdr:col>17</xdr:col>
      <xdr:colOff>980015</xdr:colOff>
      <xdr:row>5</xdr:row>
      <xdr:rowOff>169332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9624" y="163850"/>
          <a:ext cx="837141" cy="756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257175</xdr:colOff>
      <xdr:row>0</xdr:row>
      <xdr:rowOff>0</xdr:rowOff>
    </xdr:from>
    <xdr:to>
      <xdr:col>16</xdr:col>
      <xdr:colOff>959423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5" name="Рисунок 4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7" name="Рисунок 26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200025</xdr:colOff>
      <xdr:row>0</xdr:row>
      <xdr:rowOff>57150</xdr:rowOff>
    </xdr:from>
    <xdr:to>
      <xdr:col>16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7" name="Рисунок 6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7" name="Рисунок 26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200025</xdr:colOff>
      <xdr:row>0</xdr:row>
      <xdr:rowOff>57150</xdr:rowOff>
    </xdr:from>
    <xdr:to>
      <xdr:col>16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200025</xdr:colOff>
      <xdr:row>0</xdr:row>
      <xdr:rowOff>57150</xdr:rowOff>
    </xdr:from>
    <xdr:to>
      <xdr:col>16</xdr:col>
      <xdr:colOff>902273</xdr:colOff>
      <xdr:row>4</xdr:row>
      <xdr:rowOff>44246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8" name="Рисунок 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8" name="Рисунок 2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3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200025</xdr:colOff>
      <xdr:row>0</xdr:row>
      <xdr:rowOff>57150</xdr:rowOff>
    </xdr:from>
    <xdr:to>
      <xdr:col>16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200025</xdr:colOff>
      <xdr:row>0</xdr:row>
      <xdr:rowOff>57150</xdr:rowOff>
    </xdr:from>
    <xdr:to>
      <xdr:col>16</xdr:col>
      <xdr:colOff>902273</xdr:colOff>
      <xdr:row>4</xdr:row>
      <xdr:rowOff>44246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8" name="Рисунок 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1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1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1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0</xdr:row>
      <xdr:rowOff>0</xdr:rowOff>
    </xdr:from>
    <xdr:to>
      <xdr:col>2</xdr:col>
      <xdr:colOff>468910</xdr:colOff>
      <xdr:row>3</xdr:row>
      <xdr:rowOff>151208</xdr:rowOff>
    </xdr:to>
    <xdr:pic>
      <xdr:nvPicPr>
        <xdr:cNvPr id="28" name="Рисунок 27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2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0</xdr:row>
      <xdr:rowOff>66675</xdr:rowOff>
    </xdr:from>
    <xdr:to>
      <xdr:col>2</xdr:col>
      <xdr:colOff>459385</xdr:colOff>
      <xdr:row>4</xdr:row>
      <xdr:rowOff>55958</xdr:rowOff>
    </xdr:to>
    <xdr:pic>
      <xdr:nvPicPr>
        <xdr:cNvPr id="3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8106" y="40822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0850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468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6" name="Рисунок 5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90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9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9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11" name="Рисунок 10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19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6" name="Рисунок 5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6" name="Рисунок 5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149679</xdr:colOff>
      <xdr:row>0</xdr:row>
      <xdr:rowOff>95250</xdr:rowOff>
    </xdr:from>
    <xdr:to>
      <xdr:col>2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6275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68035</xdr:colOff>
      <xdr:row>0</xdr:row>
      <xdr:rowOff>40822</xdr:rowOff>
    </xdr:from>
    <xdr:to>
      <xdr:col>18</xdr:col>
      <xdr:colOff>727653</xdr:colOff>
      <xdr:row>4</xdr:row>
      <xdr:rowOff>31354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4735" y="40822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</xdr:col>
      <xdr:colOff>866775</xdr:colOff>
      <xdr:row>4</xdr:row>
      <xdr:rowOff>153361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62982E3F-07BF-4E6C-8F31-2EDF7A86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61924"/>
          <a:ext cx="866775" cy="639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48</xdr:col>
      <xdr:colOff>76200</xdr:colOff>
      <xdr:row>0</xdr:row>
      <xdr:rowOff>128324</xdr:rowOff>
    </xdr:from>
    <xdr:to>
      <xdr:col>50</xdr:col>
      <xdr:colOff>337345</xdr:colOff>
      <xdr:row>4</xdr:row>
      <xdr:rowOff>120453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014C590A-A498-470D-8643-C1945B45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5" y="128324"/>
          <a:ext cx="623095" cy="639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179388</xdr:colOff>
      <xdr:row>0</xdr:row>
      <xdr:rowOff>52388</xdr:rowOff>
    </xdr:from>
    <xdr:to>
      <xdr:col>1</xdr:col>
      <xdr:colOff>218677</xdr:colOff>
      <xdr:row>3</xdr:row>
      <xdr:rowOff>14309</xdr:rowOff>
    </xdr:to>
    <xdr:pic>
      <xdr:nvPicPr>
        <xdr:cNvPr id="9" name="Рисунок 8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388" y="52388"/>
          <a:ext cx="410764" cy="447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</xdr:colOff>
      <xdr:row>0</xdr:row>
      <xdr:rowOff>55562</xdr:rowOff>
    </xdr:from>
    <xdr:to>
      <xdr:col>6</xdr:col>
      <xdr:colOff>522496</xdr:colOff>
      <xdr:row>2</xdr:row>
      <xdr:rowOff>132532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5562"/>
          <a:ext cx="484396" cy="400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8;&#1086;&#1085;&#1075;&#1083;&#1080;&#1088;&#1086;&#1074;&#1072;&#1085;&#1080;&#1077;%20&#1089;&#1090;&#1072;&#1088;&#1096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ОГ ПР"/>
      <sheetName val="ЖОГ ОБ"/>
      <sheetName val="ЖОНГ ИТОГ"/>
    </sheetNames>
    <sheetDataSet>
      <sheetData sheetId="0">
        <row r="17">
          <cell r="O17" t="e">
            <v>#DIV/0!</v>
          </cell>
        </row>
        <row r="18">
          <cell r="O18" t="e">
            <v>#DIV/0!</v>
          </cell>
        </row>
      </sheetData>
      <sheetData sheetId="1">
        <row r="17">
          <cell r="O17" t="e">
            <v>#DIV/0!</v>
          </cell>
        </row>
        <row r="18">
          <cell r="O18" t="e">
            <v>#DIV/0!</v>
          </cell>
        </row>
        <row r="28">
          <cell r="O28" t="e">
            <v>#DIV/0!</v>
          </cell>
        </row>
        <row r="34">
          <cell r="O34">
            <v>4.8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33"/>
  <sheetViews>
    <sheetView zoomScaleNormal="100" zoomScaleSheetLayoutView="90" workbookViewId="0">
      <selection activeCell="B11" sqref="B11"/>
    </sheetView>
  </sheetViews>
  <sheetFormatPr defaultColWidth="9.1796875" defaultRowHeight="13" x14ac:dyDescent="0.3"/>
  <cols>
    <col min="1" max="1" width="0.7265625" style="90" customWidth="1"/>
    <col min="2" max="2" width="6.54296875" style="90" customWidth="1"/>
    <col min="3" max="3" width="10.6328125" style="90" customWidth="1"/>
    <col min="4" max="4" width="13.54296875" style="90" customWidth="1"/>
    <col min="5" max="5" width="9.54296875" style="90" customWidth="1"/>
    <col min="6" max="6" width="6.81640625" style="90" customWidth="1"/>
    <col min="7" max="7" width="24.6328125" style="90" customWidth="1"/>
    <col min="8" max="8" width="24.453125" style="90" customWidth="1"/>
    <col min="9" max="9" width="8" style="90" customWidth="1"/>
    <col min="10" max="10" width="9.81640625" style="90" customWidth="1"/>
    <col min="11" max="11" width="4.26953125" style="90" hidden="1" customWidth="1"/>
    <col min="12" max="12" width="3.81640625" style="90" hidden="1" customWidth="1"/>
    <col min="13" max="13" width="4.1796875" style="90" hidden="1" customWidth="1"/>
    <col min="14" max="14" width="7" style="90" customWidth="1"/>
    <col min="15" max="15" width="9.81640625" style="90" customWidth="1"/>
    <col min="16" max="16" width="6.6328125" style="90" customWidth="1"/>
    <col min="17" max="17" width="13.7265625" style="90" customWidth="1"/>
    <col min="18" max="16384" width="9.1796875" style="90"/>
  </cols>
  <sheetData>
    <row r="1" spans="1:17" x14ac:dyDescent="0.3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x14ac:dyDescent="0.3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3">
      <c r="B3" s="793" t="s">
        <v>364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x14ac:dyDescent="0.3">
      <c r="B4" s="793" t="s">
        <v>365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3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4.25" customHeight="1" x14ac:dyDescent="0.3">
      <c r="B6" s="792" t="s">
        <v>366</v>
      </c>
      <c r="C6" s="792"/>
      <c r="D6" s="792"/>
      <c r="E6" s="790" t="s">
        <v>1</v>
      </c>
      <c r="F6" s="791"/>
      <c r="G6" s="791"/>
      <c r="H6" s="791"/>
      <c r="I6" s="791"/>
      <c r="J6" s="791"/>
      <c r="K6" s="791"/>
      <c r="L6" s="791"/>
      <c r="M6" s="791"/>
      <c r="N6" s="791"/>
      <c r="O6" s="792" t="s">
        <v>105</v>
      </c>
      <c r="P6" s="792"/>
      <c r="Q6" s="792"/>
    </row>
    <row r="7" spans="1:17" ht="18" customHeight="1" x14ac:dyDescent="0.3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796" t="s">
        <v>20</v>
      </c>
      <c r="P7" s="796"/>
      <c r="Q7" s="796"/>
    </row>
    <row r="8" spans="1:17" ht="15.5" x14ac:dyDescent="0.3">
      <c r="B8" s="300"/>
      <c r="C8" s="300"/>
      <c r="D8" s="300"/>
      <c r="E8" s="797" t="s">
        <v>385</v>
      </c>
      <c r="F8" s="797"/>
      <c r="G8" s="797"/>
      <c r="H8" s="797"/>
      <c r="I8" s="797"/>
      <c r="J8" s="797"/>
      <c r="K8" s="797"/>
      <c r="L8" s="797"/>
      <c r="M8" s="797"/>
      <c r="N8" s="798"/>
      <c r="O8" s="799" t="s">
        <v>2</v>
      </c>
      <c r="P8" s="799"/>
      <c r="Q8" s="799"/>
    </row>
    <row r="9" spans="1:17" ht="15" x14ac:dyDescent="0.3">
      <c r="B9" s="801" t="s">
        <v>401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92" t="s">
        <v>3</v>
      </c>
      <c r="P9" s="92" t="s">
        <v>4</v>
      </c>
      <c r="Q9" s="92" t="s">
        <v>5</v>
      </c>
    </row>
    <row r="10" spans="1:17" ht="15.5" x14ac:dyDescent="0.3">
      <c r="B10" s="802" t="s">
        <v>254</v>
      </c>
      <c r="C10" s="803"/>
      <c r="D10" s="804"/>
      <c r="E10" s="808" t="s">
        <v>70</v>
      </c>
      <c r="F10" s="808"/>
      <c r="G10" s="808"/>
      <c r="H10" s="808"/>
      <c r="I10" s="808"/>
      <c r="J10" s="808"/>
      <c r="K10" s="808"/>
      <c r="L10" s="808"/>
      <c r="M10" s="808"/>
      <c r="N10" s="808"/>
      <c r="O10" s="297">
        <v>59</v>
      </c>
      <c r="P10" s="297">
        <v>44</v>
      </c>
      <c r="Q10" s="297">
        <v>35</v>
      </c>
    </row>
    <row r="11" spans="1:17" s="98" customFormat="1" ht="13.5" thickBot="1" x14ac:dyDescent="0.35">
      <c r="B11" s="96"/>
      <c r="C11" s="96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6"/>
      <c r="P11" s="96"/>
      <c r="Q11" s="96"/>
    </row>
    <row r="12" spans="1:17" s="103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807" t="s">
        <v>19</v>
      </c>
      <c r="L12" s="807"/>
      <c r="M12" s="794" t="s">
        <v>22</v>
      </c>
      <c r="N12" s="794" t="s">
        <v>13</v>
      </c>
      <c r="O12" s="794" t="s">
        <v>14</v>
      </c>
      <c r="P12" s="794" t="s">
        <v>15</v>
      </c>
      <c r="Q12" s="805"/>
    </row>
    <row r="13" spans="1:17" s="103" customFormat="1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597" t="s">
        <v>21</v>
      </c>
      <c r="L13" s="597" t="s">
        <v>23</v>
      </c>
      <c r="M13" s="795"/>
      <c r="N13" s="795"/>
      <c r="O13" s="795"/>
      <c r="P13" s="795"/>
      <c r="Q13" s="806"/>
    </row>
    <row r="14" spans="1:17" x14ac:dyDescent="0.3">
      <c r="A14" s="90">
        <v>23</v>
      </c>
      <c r="B14" s="650">
        <v>1</v>
      </c>
      <c r="C14" s="630" t="str">
        <f>VLOOKUP(A14,Список!$A$2:$J$123,3)</f>
        <v>Курунов Анатолий</v>
      </c>
      <c r="D14" s="631"/>
      <c r="E14" s="632">
        <f>VLOOKUP(A14,Список!$A$2:$J$123,4)</f>
        <v>1999</v>
      </c>
      <c r="F14" s="633" t="str">
        <f>VLOOKUP(A14,Список!$A$2:$J$123,5)</f>
        <v>МС</v>
      </c>
      <c r="G14" s="634" t="str">
        <f>VLOOKUP(A14,Список!$A$2:$J$123,6)</f>
        <v>Оренбургская область</v>
      </c>
      <c r="H14" s="635" t="str">
        <f>VLOOKUP(A14,Список!$A$2:$J$123,7)</f>
        <v>СШ №1 им. Л.Д. Ковалевского</v>
      </c>
      <c r="I14" s="636">
        <f>VLOOKUP(A14,Список!$A$2:$J$123,8)</f>
        <v>62.55</v>
      </c>
      <c r="J14" s="637">
        <v>50</v>
      </c>
      <c r="K14" s="646"/>
      <c r="L14" s="639"/>
      <c r="M14" s="647"/>
      <c r="N14" s="642">
        <f>IF(B14=1,20,IF(B14=2,18,IF(B14=3,16,IF(B14&gt;19,0,19-B14))))</f>
        <v>20</v>
      </c>
      <c r="O14" s="64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МС</v>
      </c>
      <c r="P14" s="643" t="str">
        <f>VLOOKUP(A14,Список!$A$2:$J$123,9)</f>
        <v>Павлов С.П.</v>
      </c>
      <c r="Q14" s="651"/>
    </row>
    <row r="15" spans="1:17" s="103" customFormat="1" x14ac:dyDescent="0.3">
      <c r="A15" s="103">
        <v>1</v>
      </c>
      <c r="B15" s="247">
        <v>2</v>
      </c>
      <c r="C15" s="202" t="str">
        <f>VLOOKUP(A15,Список!$A$2:$J$123,3)</f>
        <v>Маркичев Максим</v>
      </c>
      <c r="D15" s="159"/>
      <c r="E15" s="110">
        <f>VLOOKUP(A15,Список!$A$2:$J$123,4)</f>
        <v>1997</v>
      </c>
      <c r="F15" s="397" t="str">
        <f>VLOOKUP(A15,Список!$A$2:$J$123,5)</f>
        <v>КМС</v>
      </c>
      <c r="G15" s="396" t="str">
        <f>VLOOKUP(A15,Список!$A$2:$J$123,6)</f>
        <v>Нижегородская область</v>
      </c>
      <c r="H15" s="210"/>
      <c r="I15" s="402">
        <f>VLOOKUP(A15,Список!$A$2:$J$123,8)</f>
        <v>62.45</v>
      </c>
      <c r="J15" s="245">
        <v>45</v>
      </c>
      <c r="K15" s="93"/>
      <c r="L15" s="93"/>
      <c r="M15" s="403"/>
      <c r="N15" s="115">
        <f t="shared" ref="N15:N16" si="0">IF(B15=1,20,IF(B15=2,18,IF(B15=3,16,IF(B15&gt;19,0,19-B15))))</f>
        <v>18</v>
      </c>
      <c r="O15" s="404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+МС</v>
      </c>
      <c r="P15" s="405" t="str">
        <f>VLOOKUP(A15,Список!$A$2:$J$123,9)</f>
        <v>Маркичев Э.Ф.</v>
      </c>
      <c r="Q15" s="407"/>
    </row>
    <row r="16" spans="1:17" s="103" customFormat="1" x14ac:dyDescent="0.3">
      <c r="A16" s="103">
        <v>45</v>
      </c>
      <c r="B16" s="247">
        <v>3</v>
      </c>
      <c r="C16" s="202" t="str">
        <f>VLOOKUP(A16,Список!$A$2:$J$123,3)</f>
        <v>Половников Павел</v>
      </c>
      <c r="D16" s="159"/>
      <c r="E16" s="110">
        <f>VLOOKUP(A16,Список!$A$2:$J$123,4)</f>
        <v>2002</v>
      </c>
      <c r="F16" s="397" t="str">
        <f>VLOOKUP(A16,Список!$A$2:$J$123,5)</f>
        <v>КМС</v>
      </c>
      <c r="G16" s="396" t="str">
        <f>VLOOKUP(A16,Список!$A$2:$J$123,6)</f>
        <v>Пермский край</v>
      </c>
      <c r="H16" s="210" t="str">
        <f>VLOOKUP(A16,Список!$A$2:$J$123,7)</f>
        <v>МБУ ДО «ДЮСШ «Спарт»</v>
      </c>
      <c r="I16" s="402">
        <f>VLOOKUP(A16,Список!$A$2:$J$123,8)</f>
        <v>59.3</v>
      </c>
      <c r="J16" s="245">
        <v>35</v>
      </c>
      <c r="K16" s="93"/>
      <c r="L16" s="93"/>
      <c r="M16" s="403"/>
      <c r="N16" s="115">
        <f t="shared" si="0"/>
        <v>16</v>
      </c>
      <c r="O16" s="404" t="str">
        <f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КМС</v>
      </c>
      <c r="P16" s="405" t="str">
        <f>VLOOKUP(A16,Список!$A$2:$J$123,9)</f>
        <v>Маматов Г.Т.</v>
      </c>
      <c r="Q16" s="407"/>
    </row>
    <row r="17" spans="1:17" s="103" customFormat="1" x14ac:dyDescent="0.3">
      <c r="A17" s="103">
        <v>51</v>
      </c>
      <c r="B17" s="247">
        <v>4</v>
      </c>
      <c r="C17" s="202" t="str">
        <f>VLOOKUP(A17,Список!$A$2:$J$123,3)</f>
        <v xml:space="preserve">Холов Хусейн </v>
      </c>
      <c r="D17" s="159"/>
      <c r="E17" s="110">
        <f>VLOOKUP(A17,Список!$A$2:$J$123,4)</f>
        <v>2001</v>
      </c>
      <c r="F17" s="397" t="str">
        <f>VLOOKUP(A17,Список!$A$2:$J$123,5)</f>
        <v>КМС</v>
      </c>
      <c r="G17" s="396" t="str">
        <f>VLOOKUP(A17,Список!$A$2:$J$123,6)</f>
        <v>Пермский край</v>
      </c>
      <c r="H17" s="210" t="str">
        <f>VLOOKUP(A17,Список!$A$2:$J$123,7)</f>
        <v>ДО ДС ДЮ «Прикамье»</v>
      </c>
      <c r="I17" s="402">
        <f>VLOOKUP(A17,Список!$A$2:$J$123,8)</f>
        <v>62.55</v>
      </c>
      <c r="J17" s="245">
        <v>27</v>
      </c>
      <c r="K17" s="93"/>
      <c r="L17" s="93"/>
      <c r="M17" s="403"/>
      <c r="N17" s="115">
        <f t="shared" ref="N17:N19" si="1">IF(B17=1,20,IF(B17=2,18,IF(B17=3,16,IF(B17&gt;19,0,19-B17))))</f>
        <v>15</v>
      </c>
      <c r="O17" s="404" t="str">
        <f t="shared" ref="O17:O19" si="2">IF(AND(NOT(OR(F17="МСМК",F17="ЗМС")),J17&gt;=$O$10),"+МСМК",IF(AND(OR(F17="МСМК",F17="ЗМС"),J17&gt;=$O$10),"МСМК",IF(AND(NOT(OR(F17="МСМК",F17="МС",F17="ЗМС")),J17&gt;=$P$10),"+МС",IF(AND(OR(F17="МСМК",F17="МС",F17="ЗМС"),J17&gt;=$P$10),"МС",IF(AND(NOT(OR(F17="ЗМС",F17="МСМК",F17="МС",F17="КМС")),J17&gt;=$Q$10),"+КМС",IF(AND(OR(F17="ЗМС",F17="МСМК",F17="МС",F17="КМС"),J17&gt;=$Q$10),"КМС","-"))))))</f>
        <v>-</v>
      </c>
      <c r="P17" s="405" t="str">
        <f>VLOOKUP(A17,Список!$A$2:$J$123,9)</f>
        <v>Мошев Д.И</v>
      </c>
      <c r="Q17" s="407"/>
    </row>
    <row r="18" spans="1:17" s="103" customFormat="1" x14ac:dyDescent="0.3">
      <c r="A18" s="103">
        <v>58</v>
      </c>
      <c r="B18" s="247">
        <v>5</v>
      </c>
      <c r="C18" s="202" t="str">
        <f>VLOOKUP(A18,Список!$A$2:$J$123,3)</f>
        <v>Попов Кирилл</v>
      </c>
      <c r="D18" s="159"/>
      <c r="E18" s="110">
        <f>VLOOKUP(A18,Список!$A$2:$J$123,4)</f>
        <v>2008</v>
      </c>
      <c r="F18" s="397" t="str">
        <f>VLOOKUP(A18,Список!$A$2:$J$123,5)</f>
        <v>КМС</v>
      </c>
      <c r="G18" s="396" t="str">
        <f>VLOOKUP(A18,Список!$A$2:$J$123,6)</f>
        <v>Пермский край</v>
      </c>
      <c r="H18" s="210" t="str">
        <f>VLOOKUP(A18,Список!$A$2:$J$123,7)</f>
        <v>МБУ ДО «ДЮСШ «Спарт»</v>
      </c>
      <c r="I18" s="402">
        <f>VLOOKUP(A18,Список!$A$2:$J$123,8)</f>
        <v>60.8</v>
      </c>
      <c r="J18" s="245">
        <v>21</v>
      </c>
      <c r="K18" s="93"/>
      <c r="L18" s="93"/>
      <c r="M18" s="403"/>
      <c r="N18" s="115">
        <f>IF(B18=1,20,IF(B18=2,18,IF(B18=3,16,IF(B18&gt;19,0,19-B18))))</f>
        <v>14</v>
      </c>
      <c r="O18" s="404" t="str">
        <f>IF(AND(NOT(OR(F18="МСМК",F18="ЗМС")),J18&gt;=$O$10),"+МСМК",IF(AND(OR(F18="МСМК",F18="ЗМС"),J18&gt;=$O$10),"МСМК",IF(AND(NOT(OR(F18="МСМК",F18="МС",F18="ЗМС")),J18&gt;=$P$10),"+МС",IF(AND(OR(F18="МСМК",F18="МС",F18="ЗМС"),J18&gt;=$P$10),"МС",IF(AND(NOT(OR(F18="ЗМС",F18="МСМК",F18="МС",F18="КМС")),J18&gt;=$Q$10),"+КМС",IF(AND(OR(F18="ЗМС",F18="МСМК",F18="МС",F18="КМС"),J18&gt;=$Q$10),"КМС","-"))))))</f>
        <v>-</v>
      </c>
      <c r="P18" s="405" t="str">
        <f>VLOOKUP(A18,Список!$A$2:$J$123,9)</f>
        <v>Маматов Г.Т.</v>
      </c>
      <c r="Q18" s="407"/>
    </row>
    <row r="19" spans="1:17" s="103" customFormat="1" ht="13.5" thickBot="1" x14ac:dyDescent="0.35">
      <c r="A19" s="103">
        <v>56</v>
      </c>
      <c r="B19" s="408">
        <v>6</v>
      </c>
      <c r="C19" s="409" t="str">
        <f>VLOOKUP(A19,Список!$A$2:$J$123,3)</f>
        <v>Останин Даниил</v>
      </c>
      <c r="D19" s="410"/>
      <c r="E19" s="411">
        <f>VLOOKUP(A19,Список!$A$2:$J$123,4)</f>
        <v>2005</v>
      </c>
      <c r="F19" s="412" t="str">
        <f>VLOOKUP(A19,Список!$A$2:$J$123,5)</f>
        <v>КМС</v>
      </c>
      <c r="G19" s="413" t="str">
        <f>VLOOKUP(A19,Список!$A$2:$J$123,6)</f>
        <v>Пермский край</v>
      </c>
      <c r="H19" s="414" t="str">
        <f>VLOOKUP(A19,Список!$A$2:$J$123,7)</f>
        <v>ДО ДС ДЮ «Прикамье»</v>
      </c>
      <c r="I19" s="415">
        <f>VLOOKUP(A19,Список!$A$2:$J$123,8)</f>
        <v>57.05</v>
      </c>
      <c r="J19" s="416">
        <v>13</v>
      </c>
      <c r="K19" s="417"/>
      <c r="L19" s="417"/>
      <c r="M19" s="418"/>
      <c r="N19" s="419">
        <f t="shared" si="1"/>
        <v>13</v>
      </c>
      <c r="O19" s="420" t="str">
        <f t="shared" si="2"/>
        <v>-</v>
      </c>
      <c r="P19" s="421" t="str">
        <f>VLOOKUP(A19,Список!$A$2:$J$123,9)</f>
        <v>Мошев Д.И</v>
      </c>
      <c r="Q19" s="422"/>
    </row>
    <row r="20" spans="1:17" s="127" customFormat="1" x14ac:dyDescent="0.3">
      <c r="B20" s="249"/>
      <c r="C20" s="251"/>
      <c r="D20" s="119"/>
      <c r="E20" s="393"/>
      <c r="F20" s="398"/>
      <c r="G20" s="394"/>
      <c r="H20" s="304"/>
      <c r="I20" s="174"/>
      <c r="J20" s="252"/>
      <c r="K20" s="392"/>
      <c r="L20" s="392"/>
      <c r="M20" s="140"/>
      <c r="N20" s="126"/>
      <c r="O20" s="141"/>
      <c r="P20" s="305"/>
      <c r="Q20" s="212"/>
    </row>
    <row r="21" spans="1:17" s="98" customFormat="1" ht="12.75" customHeight="1" x14ac:dyDescent="0.3">
      <c r="B21" s="138"/>
      <c r="C21" s="251"/>
      <c r="D21" s="119"/>
      <c r="E21" s="393"/>
      <c r="F21" s="398"/>
      <c r="G21" s="394"/>
      <c r="H21" s="304"/>
      <c r="I21" s="174"/>
      <c r="J21" s="252"/>
      <c r="K21" s="392"/>
      <c r="L21" s="392"/>
      <c r="M21" s="140"/>
      <c r="N21" s="126"/>
      <c r="O21" s="141"/>
      <c r="P21" s="305"/>
      <c r="Q21" s="97"/>
    </row>
    <row r="22" spans="1:17" s="16" customFormat="1" ht="12.75" customHeight="1" x14ac:dyDescent="0.25">
      <c r="C22" s="91" t="s">
        <v>16</v>
      </c>
      <c r="D22" s="91"/>
      <c r="E22" s="91"/>
      <c r="F22" s="91"/>
      <c r="G22" s="345"/>
      <c r="H22" s="104"/>
      <c r="I22" s="345" t="s">
        <v>368</v>
      </c>
      <c r="J22" s="91"/>
      <c r="K22" s="91"/>
      <c r="L22" s="91"/>
      <c r="M22" s="91"/>
      <c r="Q22" s="91"/>
    </row>
    <row r="23" spans="1:17" s="16" customFormat="1" ht="12.75" customHeight="1" x14ac:dyDescent="0.25">
      <c r="C23" s="91"/>
      <c r="D23" s="91"/>
      <c r="E23" s="91"/>
      <c r="F23" s="91"/>
      <c r="G23" s="345"/>
      <c r="H23" s="104"/>
      <c r="I23" s="345"/>
      <c r="J23" s="91"/>
      <c r="K23" s="91"/>
      <c r="L23" s="91"/>
      <c r="M23" s="91"/>
      <c r="Q23" s="91"/>
    </row>
    <row r="24" spans="1:17" s="16" customFormat="1" ht="12.75" customHeight="1" x14ac:dyDescent="0.3">
      <c r="B24" s="91"/>
      <c r="C24" s="91" t="s">
        <v>17</v>
      </c>
      <c r="D24" s="91"/>
      <c r="E24" s="91"/>
      <c r="F24" s="91"/>
      <c r="G24" s="346"/>
      <c r="H24" s="91"/>
      <c r="I24" s="346" t="s">
        <v>369</v>
      </c>
      <c r="J24" s="91"/>
      <c r="K24" s="91"/>
      <c r="L24" s="91"/>
      <c r="M24" s="104"/>
      <c r="N24" s="90"/>
      <c r="O24" s="90"/>
      <c r="P24" s="90"/>
      <c r="Q24" s="91"/>
    </row>
    <row r="25" spans="1:17" s="16" customFormat="1" ht="12.75" customHeight="1" x14ac:dyDescent="0.3">
      <c r="B25" s="91"/>
      <c r="C25" s="90"/>
      <c r="D25" s="90"/>
      <c r="E25" s="90"/>
      <c r="F25" s="90"/>
      <c r="G25" s="90"/>
      <c r="H25" s="90"/>
      <c r="I25" s="90"/>
      <c r="J25" s="91"/>
      <c r="K25" s="91"/>
      <c r="L25" s="91"/>
      <c r="M25" s="104"/>
      <c r="Q25" s="91"/>
    </row>
    <row r="26" spans="1:17" s="16" customFormat="1" ht="12.75" customHeight="1" x14ac:dyDescent="0.3">
      <c r="C26" s="90" t="s">
        <v>89</v>
      </c>
      <c r="D26" s="91"/>
      <c r="E26" s="91"/>
      <c r="F26" s="91"/>
      <c r="G26" s="91"/>
      <c r="H26" s="90"/>
      <c r="I26" s="90" t="s">
        <v>400</v>
      </c>
    </row>
    <row r="27" spans="1:17" s="16" customFormat="1" ht="12.75" customHeight="1" x14ac:dyDescent="0.3">
      <c r="C27" s="90"/>
      <c r="D27" s="91"/>
      <c r="E27" s="90"/>
      <c r="F27" s="90"/>
      <c r="G27" s="90"/>
      <c r="H27" s="90"/>
      <c r="I27" s="91"/>
    </row>
    <row r="28" spans="1:17" s="16" customFormat="1" ht="12.75" customHeight="1" x14ac:dyDescent="0.3">
      <c r="C28" s="90" t="s">
        <v>18</v>
      </c>
      <c r="D28" s="91"/>
      <c r="E28" s="90"/>
      <c r="F28" s="90"/>
      <c r="G28" s="90"/>
      <c r="H28" s="90"/>
      <c r="I28" s="91" t="s">
        <v>386</v>
      </c>
    </row>
    <row r="29" spans="1:17" s="16" customFormat="1" x14ac:dyDescent="0.25">
      <c r="C29" s="91"/>
      <c r="H29" s="91"/>
      <c r="I29" s="176"/>
    </row>
    <row r="30" spans="1:17" x14ac:dyDescent="0.3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</row>
    <row r="31" spans="1:17" x14ac:dyDescent="0.3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</row>
    <row r="32" spans="1:17" x14ac:dyDescent="0.3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</row>
    <row r="33" spans="2:17" x14ac:dyDescent="0.3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7">
    <sortCondition descending="1" ref="J14:J17"/>
  </sortState>
  <mergeCells count="29">
    <mergeCell ref="E10:N10"/>
    <mergeCell ref="B12:B13"/>
    <mergeCell ref="C12:D13"/>
    <mergeCell ref="E12:E13"/>
    <mergeCell ref="F12:F13"/>
    <mergeCell ref="G12:G13"/>
    <mergeCell ref="B7:D7"/>
    <mergeCell ref="E7:N7"/>
    <mergeCell ref="M12:M13"/>
    <mergeCell ref="N12:N13"/>
    <mergeCell ref="O7:Q7"/>
    <mergeCell ref="E8:N8"/>
    <mergeCell ref="O8:Q8"/>
    <mergeCell ref="O12:O13"/>
    <mergeCell ref="H12:H13"/>
    <mergeCell ref="E9:N9"/>
    <mergeCell ref="B9:D9"/>
    <mergeCell ref="B10:D10"/>
    <mergeCell ref="P12:Q13"/>
    <mergeCell ref="I12:I13"/>
    <mergeCell ref="J12:J13"/>
    <mergeCell ref="K12:L12"/>
    <mergeCell ref="E6:N6"/>
    <mergeCell ref="B6:D6"/>
    <mergeCell ref="O6:Q6"/>
    <mergeCell ref="B1:Q1"/>
    <mergeCell ref="B2:Q2"/>
    <mergeCell ref="B3:Q3"/>
    <mergeCell ref="B4:Q4"/>
  </mergeCells>
  <printOptions horizontalCentered="1"/>
  <pageMargins left="0.31496062992125984" right="0.19685039370078741" top="0.87" bottom="1.1811023622047245" header="0" footer="0"/>
  <pageSetup paperSize="9" scale="89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5"/>
  <sheetViews>
    <sheetView zoomScaleSheetLayoutView="100" workbookViewId="0">
      <selection activeCell="G29" sqref="G29"/>
    </sheetView>
  </sheetViews>
  <sheetFormatPr defaultColWidth="9.1796875" defaultRowHeight="12.5" x14ac:dyDescent="0.25"/>
  <cols>
    <col min="1" max="1" width="1" style="16" customWidth="1"/>
    <col min="2" max="2" width="6.54296875" style="16" customWidth="1"/>
    <col min="3" max="3" width="9.1796875" style="16" customWidth="1"/>
    <col min="4" max="4" width="13.6328125" style="16" customWidth="1"/>
    <col min="5" max="5" width="9.453125" style="16" customWidth="1"/>
    <col min="6" max="6" width="7.453125" style="16" customWidth="1"/>
    <col min="7" max="7" width="20.54296875" style="16" customWidth="1"/>
    <col min="8" max="8" width="24.81640625" style="16" customWidth="1"/>
    <col min="9" max="9" width="9.1796875" style="16" customWidth="1"/>
    <col min="10" max="10" width="11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9.90625" style="16" customWidth="1"/>
    <col min="16" max="16" width="9.54296875" style="16" customWidth="1"/>
    <col min="17" max="17" width="9.90625" style="16" customWidth="1"/>
    <col min="18" max="16384" width="9.1796875" style="16"/>
  </cols>
  <sheetData>
    <row r="1" spans="1:17" s="90" customFormat="1" ht="13" x14ac:dyDescent="0.3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s="90" customFormat="1" ht="13" x14ac:dyDescent="0.3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s="90" customFormat="1" ht="12.75" customHeight="1" x14ac:dyDescent="0.3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s="90" customFormat="1" ht="13" x14ac:dyDescent="0.3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s="90" customFormat="1" ht="9" customHeight="1" x14ac:dyDescent="0.3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s="90" customFormat="1" ht="16.5" customHeight="1" x14ac:dyDescent="0.3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s="90" customFormat="1" ht="15.75" customHeight="1" x14ac:dyDescent="0.3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814" t="s">
        <v>20</v>
      </c>
      <c r="P7" s="814"/>
      <c r="Q7" s="814"/>
    </row>
    <row r="8" spans="1:17" s="90" customFormat="1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15" t="s">
        <v>2</v>
      </c>
      <c r="P8" s="815"/>
      <c r="Q8" s="815"/>
    </row>
    <row r="9" spans="1:17" s="90" customFormat="1" ht="15" x14ac:dyDescent="0.3">
      <c r="B9" s="801" t="str">
        <f>'ДЦ 63'!$B$9:$D$9</f>
        <v>Количество участников - 92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106" t="s">
        <v>3</v>
      </c>
      <c r="P9" s="106" t="s">
        <v>4</v>
      </c>
      <c r="Q9" s="106" t="s">
        <v>5</v>
      </c>
    </row>
    <row r="10" spans="1:17" s="90" customFormat="1" ht="15" customHeight="1" x14ac:dyDescent="0.3">
      <c r="B10" s="802" t="str">
        <f>'ДЦ 63'!$B$10:$D$10</f>
        <v>Количество регионов - 10</v>
      </c>
      <c r="C10" s="803"/>
      <c r="D10" s="804"/>
      <c r="E10" s="808" t="s">
        <v>71</v>
      </c>
      <c r="F10" s="808"/>
      <c r="G10" s="808"/>
      <c r="H10" s="808"/>
      <c r="I10" s="808"/>
      <c r="J10" s="808"/>
      <c r="K10" s="808"/>
      <c r="L10" s="808"/>
      <c r="M10" s="808"/>
      <c r="N10" s="808"/>
      <c r="O10" s="14">
        <v>72</v>
      </c>
      <c r="P10" s="107">
        <v>56</v>
      </c>
      <c r="Q10" s="108">
        <v>45</v>
      </c>
    </row>
    <row r="11" spans="1:17" s="98" customFormat="1" ht="13.5" thickBot="1" x14ac:dyDescent="0.35">
      <c r="B11" s="109"/>
      <c r="C11" s="109"/>
      <c r="D11" s="109"/>
      <c r="O11" s="109"/>
      <c r="P11" s="109"/>
      <c r="Q11" s="109"/>
    </row>
    <row r="12" spans="1:17" s="90" customFormat="1" ht="11.25" customHeight="1" x14ac:dyDescent="0.3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807" t="s">
        <v>19</v>
      </c>
      <c r="L12" s="807"/>
      <c r="M12" s="794" t="s">
        <v>22</v>
      </c>
      <c r="N12" s="794" t="s">
        <v>13</v>
      </c>
      <c r="O12" s="794" t="s">
        <v>14</v>
      </c>
      <c r="P12" s="794" t="s">
        <v>15</v>
      </c>
      <c r="Q12" s="805"/>
    </row>
    <row r="13" spans="1:17" s="90" customFormat="1" ht="13.5" thickBot="1" x14ac:dyDescent="0.35">
      <c r="B13" s="810"/>
      <c r="C13" s="795"/>
      <c r="D13" s="795"/>
      <c r="E13" s="795"/>
      <c r="F13" s="795"/>
      <c r="G13" s="795"/>
      <c r="H13" s="795"/>
      <c r="I13" s="795"/>
      <c r="J13" s="795"/>
      <c r="K13" s="597" t="s">
        <v>21</v>
      </c>
      <c r="L13" s="597" t="s">
        <v>23</v>
      </c>
      <c r="M13" s="795"/>
      <c r="N13" s="795"/>
      <c r="O13" s="795"/>
      <c r="P13" s="795"/>
      <c r="Q13" s="806"/>
    </row>
    <row r="14" spans="1:17" s="90" customFormat="1" ht="12" customHeight="1" x14ac:dyDescent="0.3">
      <c r="A14" s="90">
        <v>76</v>
      </c>
      <c r="B14" s="652">
        <v>1</v>
      </c>
      <c r="C14" s="630" t="str">
        <f>VLOOKUP(A14,Список!$A$2:$J$123,3)</f>
        <v>Новоселов Андрей</v>
      </c>
      <c r="D14" s="631"/>
      <c r="E14" s="632">
        <f>VLOOKUP(A14,Список!$A$2:$J$123,4)</f>
        <v>2004</v>
      </c>
      <c r="F14" s="633" t="str">
        <f>VLOOKUP(A14,Список!$A$2:$J$123,5)</f>
        <v>МС</v>
      </c>
      <c r="G14" s="634" t="str">
        <f>VLOOKUP(A14,Список!$A$2:$J$123,6)</f>
        <v>Кировская область</v>
      </c>
      <c r="H14" s="635" t="str">
        <f>VLOOKUP(A14,Список!$A$2:$J$123,7)</f>
        <v>КОГАУ «СШОР «Юность»</v>
      </c>
      <c r="I14" s="636">
        <f>VLOOKUP(A14,Список!$A$2:$J$123,8)</f>
        <v>68</v>
      </c>
      <c r="J14" s="637">
        <v>64</v>
      </c>
      <c r="K14" s="646"/>
      <c r="L14" s="639"/>
      <c r="M14" s="647"/>
      <c r="N14" s="642">
        <f>IF(B14=1,20,IF(B14=2,18,IF(B14=3,16,IF(B14&gt;19,0,19-B14))))</f>
        <v>20</v>
      </c>
      <c r="O14" s="64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МС</v>
      </c>
      <c r="P14" s="643" t="str">
        <f>VLOOKUP(A14,Список!$A$2:$J$123,9)</f>
        <v>Малков Е.И.</v>
      </c>
      <c r="Q14" s="649"/>
    </row>
    <row r="15" spans="1:17" s="103" customFormat="1" ht="12.75" customHeight="1" x14ac:dyDescent="0.3">
      <c r="A15" s="103">
        <v>41</v>
      </c>
      <c r="B15" s="248">
        <v>2</v>
      </c>
      <c r="C15" s="469" t="str">
        <f>VLOOKUP(A15,Список!$A$2:$J$123,3)</f>
        <v xml:space="preserve">Ярусов Константин </v>
      </c>
      <c r="D15" s="470"/>
      <c r="E15" s="454">
        <f>VLOOKUP(A15,Список!$A$2:$J$123,4)</f>
        <v>2006</v>
      </c>
      <c r="F15" s="455" t="str">
        <f>VLOOKUP(A15,Список!$A$2:$J$123,5)</f>
        <v>КМС</v>
      </c>
      <c r="G15" s="456" t="str">
        <f>VLOOKUP(A15,Список!$A$2:$J$123,6)</f>
        <v>Пермский край</v>
      </c>
      <c r="H15" s="457" t="str">
        <f>VLOOKUP(A15,Список!$A$2:$J$123,7)</f>
        <v>МБУ ДО «ДЮСШ «Спарт»</v>
      </c>
      <c r="I15" s="471">
        <f>VLOOKUP(A15,Список!$A$2:$J$123,8)</f>
        <v>67</v>
      </c>
      <c r="J15" s="472">
        <v>41</v>
      </c>
      <c r="K15" s="479"/>
      <c r="L15" s="473"/>
      <c r="M15" s="480"/>
      <c r="N15" s="458">
        <f>IF(B15=1,20,IF(B15=2,18,IF(B15=3,16,IF(B15&gt;19,0,19-B15))))</f>
        <v>18</v>
      </c>
      <c r="O15" s="481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-</v>
      </c>
      <c r="P15" s="474" t="str">
        <f>VLOOKUP(A15,Список!$A$2:$J$123,9)</f>
        <v>Маматов Г.Т.</v>
      </c>
      <c r="Q15" s="482"/>
    </row>
    <row r="16" spans="1:17" s="103" customFormat="1" ht="13.5" thickBot="1" x14ac:dyDescent="0.35">
      <c r="A16" s="103">
        <v>25</v>
      </c>
      <c r="B16" s="423">
        <v>3</v>
      </c>
      <c r="C16" s="409" t="str">
        <f>VLOOKUP(A16,Список!$A$2:$J$123,3)</f>
        <v>Киякин Александр</v>
      </c>
      <c r="D16" s="410"/>
      <c r="E16" s="411">
        <f>VLOOKUP(A16,Список!$A$2:$J$123,4)</f>
        <v>2001</v>
      </c>
      <c r="F16" s="412" t="str">
        <f>VLOOKUP(A16,Список!$A$2:$J$123,5)</f>
        <v>МС</v>
      </c>
      <c r="G16" s="413" t="str">
        <f>VLOOKUP(A16,Список!$A$2:$J$123,6)</f>
        <v>Оренбургская область</v>
      </c>
      <c r="H16" s="414" t="str">
        <f>VLOOKUP(A16,Список!$A$2:$J$123,7)</f>
        <v>СШ №1 им. Л.Д. Ковалевского</v>
      </c>
      <c r="I16" s="415">
        <f>VLOOKUP(A16,Список!$A$2:$J$123,8)</f>
        <v>67.5</v>
      </c>
      <c r="J16" s="477">
        <v>28</v>
      </c>
      <c r="K16" s="483"/>
      <c r="L16" s="417"/>
      <c r="M16" s="418"/>
      <c r="N16" s="419">
        <f t="shared" ref="N16" si="0">IF(B16=1,20,IF(B16=2,18,IF(B16=3,16,IF(B16&gt;19,0,19-B16))))</f>
        <v>16</v>
      </c>
      <c r="O16" s="420" t="str">
        <f t="shared" ref="O16" si="1"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-</v>
      </c>
      <c r="P16" s="421" t="str">
        <f>VLOOKUP(A16,Список!$A$2:$J$123,9)</f>
        <v>Павлов С.П.</v>
      </c>
      <c r="Q16" s="484"/>
    </row>
    <row r="17" spans="2:17" ht="13" x14ac:dyDescent="0.25">
      <c r="B17" s="249"/>
      <c r="C17" s="171"/>
      <c r="D17" s="119"/>
      <c r="E17" s="172"/>
      <c r="F17" s="172"/>
      <c r="G17" s="173"/>
      <c r="H17" s="173"/>
      <c r="I17" s="123"/>
      <c r="J17" s="252"/>
      <c r="K17" s="253"/>
      <c r="L17" s="333"/>
      <c r="M17" s="126"/>
      <c r="N17" s="126"/>
      <c r="O17" s="141"/>
      <c r="P17" s="119"/>
      <c r="Q17" s="97"/>
    </row>
    <row r="18" spans="2:17" s="103" customFormat="1" ht="13" x14ac:dyDescent="0.3">
      <c r="B18" s="117"/>
      <c r="C18" s="118"/>
      <c r="D18" s="119"/>
      <c r="E18" s="120"/>
      <c r="F18" s="121"/>
      <c r="G18" s="122"/>
      <c r="H18" s="122"/>
      <c r="I18" s="123"/>
      <c r="J18" s="124"/>
      <c r="K18" s="125"/>
      <c r="L18" s="125"/>
      <c r="M18" s="126"/>
      <c r="N18" s="126"/>
      <c r="O18" s="122"/>
      <c r="P18" s="119"/>
      <c r="Q18" s="127"/>
    </row>
    <row r="19" spans="2:17" ht="12.75" customHeight="1" x14ac:dyDescent="0.3">
      <c r="D19" s="91" t="s">
        <v>16</v>
      </c>
      <c r="E19" s="91"/>
      <c r="F19" s="91"/>
      <c r="G19" s="91"/>
      <c r="H19" s="345"/>
      <c r="I19" s="104"/>
      <c r="J19" s="345" t="str">
        <f>'ДЦ 63'!$I$22</f>
        <v>Ческис О.И., 1К (Пермский край)</v>
      </c>
      <c r="K19" s="91"/>
      <c r="L19" s="91"/>
      <c r="M19" s="91"/>
      <c r="N19" s="90"/>
      <c r="O19" s="90"/>
      <c r="P19" s="90"/>
      <c r="Q19" s="91"/>
    </row>
    <row r="20" spans="2:17" ht="12.75" customHeight="1" x14ac:dyDescent="0.25">
      <c r="D20" s="91"/>
      <c r="E20" s="91"/>
      <c r="F20" s="91"/>
      <c r="G20" s="91"/>
      <c r="H20" s="345"/>
      <c r="I20" s="104"/>
      <c r="J20" s="345"/>
      <c r="K20" s="91"/>
      <c r="L20" s="91"/>
      <c r="M20" s="104"/>
      <c r="Q20" s="91"/>
    </row>
    <row r="21" spans="2:17" ht="12.75" customHeight="1" x14ac:dyDescent="0.25">
      <c r="D21" s="91" t="s">
        <v>17</v>
      </c>
      <c r="E21" s="91"/>
      <c r="F21" s="91"/>
      <c r="G21" s="91"/>
      <c r="H21" s="346"/>
      <c r="I21" s="91"/>
      <c r="J21" s="346" t="str">
        <f>'ДЦ 63'!$I$24</f>
        <v>Паклина М.В., ВК (Пермский край)</v>
      </c>
      <c r="K21" s="91"/>
      <c r="L21" s="91"/>
      <c r="M21" s="104"/>
      <c r="Q21" s="91"/>
    </row>
    <row r="22" spans="2:17" ht="12.75" customHeight="1" x14ac:dyDescent="0.3">
      <c r="D22" s="90"/>
      <c r="E22" s="90"/>
      <c r="F22" s="90"/>
      <c r="G22" s="90"/>
      <c r="H22" s="90"/>
      <c r="I22" s="90"/>
      <c r="J22" s="90"/>
    </row>
    <row r="23" spans="2:17" ht="12.75" customHeight="1" x14ac:dyDescent="0.3">
      <c r="D23" s="90" t="s">
        <v>89</v>
      </c>
      <c r="E23" s="91"/>
      <c r="F23" s="91"/>
      <c r="G23" s="91"/>
      <c r="H23" s="91"/>
      <c r="I23" s="90"/>
      <c r="J23" s="90" t="str">
        <f>'ДЦ 63'!$I$26</f>
        <v>Паклин П.А., ВК (Пермский край)</v>
      </c>
    </row>
    <row r="24" spans="2:17" ht="12.75" customHeight="1" x14ac:dyDescent="0.3">
      <c r="D24" s="90"/>
      <c r="E24" s="91"/>
      <c r="F24" s="90"/>
      <c r="G24" s="90"/>
      <c r="H24" s="90"/>
      <c r="I24" s="90"/>
      <c r="J24" s="91"/>
    </row>
    <row r="25" spans="2:17" ht="13" x14ac:dyDescent="0.3">
      <c r="D25" s="90" t="s">
        <v>18</v>
      </c>
      <c r="E25" s="91"/>
      <c r="F25" s="90"/>
      <c r="G25" s="90"/>
      <c r="H25" s="90"/>
      <c r="I25" s="90"/>
      <c r="J25" s="91" t="str">
        <f>'ДЦ 63'!$I$28</f>
        <v>Мошев Д.И., 1К (Пермский край)</v>
      </c>
    </row>
  </sheetData>
  <sheetProtection selectLockedCells="1" selectUnlockedCells="1"/>
  <autoFilter ref="B12:Q16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20">
    <sortCondition descending="1" ref="J14:J20"/>
  </sortState>
  <mergeCells count="29">
    <mergeCell ref="B7:D7"/>
    <mergeCell ref="E7:N7"/>
    <mergeCell ref="O7:Q7"/>
    <mergeCell ref="E8:N8"/>
    <mergeCell ref="O8:Q8"/>
    <mergeCell ref="B1:Q1"/>
    <mergeCell ref="B2:Q2"/>
    <mergeCell ref="B3:Q3"/>
    <mergeCell ref="B4:Q4"/>
    <mergeCell ref="B6:D6"/>
    <mergeCell ref="E6:N6"/>
    <mergeCell ref="O6:Q6"/>
    <mergeCell ref="B9:D9"/>
    <mergeCell ref="B10:D10"/>
    <mergeCell ref="B12:B13"/>
    <mergeCell ref="C12:D13"/>
    <mergeCell ref="O12:O13"/>
    <mergeCell ref="E12:E13"/>
    <mergeCell ref="F12:F13"/>
    <mergeCell ref="G12:G13"/>
    <mergeCell ref="E9:N9"/>
    <mergeCell ref="E10:N10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39" right="0.19685039370078741" top="0.87" bottom="1.01" header="0" footer="0"/>
  <pageSetup paperSize="9" scale="89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26"/>
  <sheetViews>
    <sheetView zoomScale="90" zoomScaleNormal="90" zoomScaleSheetLayoutView="100" workbookViewId="0">
      <selection activeCell="H35" sqref="H35"/>
    </sheetView>
  </sheetViews>
  <sheetFormatPr defaultColWidth="9.1796875" defaultRowHeight="12.5" x14ac:dyDescent="0.25"/>
  <cols>
    <col min="1" max="1" width="0.7265625" style="16" customWidth="1"/>
    <col min="2" max="2" width="6.54296875" style="16" customWidth="1"/>
    <col min="3" max="3" width="8.6328125" style="16" customWidth="1"/>
    <col min="4" max="4" width="13.08984375" style="16" customWidth="1"/>
    <col min="5" max="5" width="9.453125" style="16" customWidth="1"/>
    <col min="6" max="6" width="7.453125" style="16" customWidth="1"/>
    <col min="7" max="7" width="22.26953125" style="16" customWidth="1"/>
    <col min="8" max="8" width="24.81640625" style="16" customWidth="1"/>
    <col min="9" max="9" width="8.7265625" style="16" customWidth="1"/>
    <col min="10" max="10" width="10.5429687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0.6328125" style="16" customWidth="1"/>
    <col min="16" max="16" width="9.1796875" style="16" customWidth="1"/>
    <col min="17" max="17" width="14.816406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9.5" customHeight="1" x14ac:dyDescent="0.25">
      <c r="B6" s="792" t="s">
        <v>366</v>
      </c>
      <c r="C6" s="792"/>
      <c r="D6" s="792"/>
      <c r="E6" s="790" t="s">
        <v>1</v>
      </c>
      <c r="F6" s="791"/>
      <c r="G6" s="791"/>
      <c r="H6" s="791"/>
      <c r="I6" s="791"/>
      <c r="J6" s="791"/>
      <c r="K6" s="791"/>
      <c r="L6" s="791"/>
      <c r="M6" s="791"/>
      <c r="N6" s="791"/>
      <c r="O6" s="792" t="s">
        <v>105</v>
      </c>
      <c r="P6" s="792"/>
      <c r="Q6" s="792"/>
    </row>
    <row r="7" spans="1:17" ht="19.5" customHeight="1" x14ac:dyDescent="0.25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796" t="s">
        <v>20</v>
      </c>
      <c r="P7" s="796"/>
      <c r="Q7" s="796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799" t="s">
        <v>2</v>
      </c>
      <c r="P8" s="799"/>
      <c r="Q8" s="799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92" t="s">
        <v>3</v>
      </c>
      <c r="P9" s="92" t="s">
        <v>4</v>
      </c>
      <c r="Q9" s="92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72</v>
      </c>
      <c r="F10" s="808"/>
      <c r="G10" s="808"/>
      <c r="H10" s="808"/>
      <c r="I10" s="808"/>
      <c r="J10" s="808"/>
      <c r="K10" s="808"/>
      <c r="L10" s="808"/>
      <c r="M10" s="808"/>
      <c r="N10" s="808"/>
      <c r="O10" s="93">
        <v>76</v>
      </c>
      <c r="P10" s="94">
        <v>62</v>
      </c>
      <c r="Q10" s="95">
        <v>48</v>
      </c>
    </row>
    <row r="11" spans="1:17" s="4" customFormat="1" ht="13.5" thickBot="1" x14ac:dyDescent="0.3">
      <c r="B11" s="96"/>
      <c r="C11" s="96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6"/>
      <c r="P11" s="96"/>
      <c r="Q11" s="96"/>
    </row>
    <row r="12" spans="1:17" s="6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807" t="s">
        <v>19</v>
      </c>
      <c r="L12" s="807"/>
      <c r="M12" s="794" t="s">
        <v>22</v>
      </c>
      <c r="N12" s="794" t="s">
        <v>13</v>
      </c>
      <c r="O12" s="794" t="s">
        <v>14</v>
      </c>
      <c r="P12" s="794" t="s">
        <v>15</v>
      </c>
      <c r="Q12" s="805"/>
    </row>
    <row r="13" spans="1:17" s="6" customFormat="1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597" t="s">
        <v>21</v>
      </c>
      <c r="L13" s="597" t="s">
        <v>23</v>
      </c>
      <c r="M13" s="795"/>
      <c r="N13" s="795"/>
      <c r="O13" s="795"/>
      <c r="P13" s="795"/>
      <c r="Q13" s="806"/>
    </row>
    <row r="14" spans="1:17" ht="13" x14ac:dyDescent="0.3">
      <c r="A14" s="16">
        <v>78</v>
      </c>
      <c r="B14" s="650">
        <v>1</v>
      </c>
      <c r="C14" s="630" t="str">
        <f>VLOOKUP(A14,Список!$A$2:$J$123,3)</f>
        <v xml:space="preserve">Перминов Максим </v>
      </c>
      <c r="D14" s="631"/>
      <c r="E14" s="632">
        <f>VLOOKUP(A14,Список!$A$2:$J$123,4)</f>
        <v>1994</v>
      </c>
      <c r="F14" s="633" t="str">
        <f>VLOOKUP(A14,Список!$A$2:$J$123,5)</f>
        <v>КМС</v>
      </c>
      <c r="G14" s="634" t="str">
        <f>VLOOKUP(A14,Список!$A$2:$J$123,6)</f>
        <v>Кировская область</v>
      </c>
      <c r="H14" s="635" t="str">
        <f>VLOOKUP(A14,Список!$A$2:$J$123,7)</f>
        <v>КОГАУ «СШОР «Юность»</v>
      </c>
      <c r="I14" s="636">
        <f>VLOOKUP(A14,Список!$A$2:$J$123,8)</f>
        <v>72.45</v>
      </c>
      <c r="J14" s="637">
        <v>58</v>
      </c>
      <c r="K14" s="646"/>
      <c r="L14" s="639"/>
      <c r="M14" s="647"/>
      <c r="N14" s="642">
        <f>IF(B14=1,20,IF(B14=2,18,IF(B14=3,16,IF(B14&gt;19,0,19-B14))))</f>
        <v>20</v>
      </c>
      <c r="O14" s="64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КМС</v>
      </c>
      <c r="P14" s="643" t="str">
        <f>VLOOKUP(A14,Список!$A$2:$J$123,9)</f>
        <v>Малков Е.И.</v>
      </c>
      <c r="Q14" s="651"/>
    </row>
    <row r="15" spans="1:17" s="6" customFormat="1" ht="13" x14ac:dyDescent="0.3">
      <c r="A15" s="6">
        <v>2</v>
      </c>
      <c r="B15" s="247">
        <v>2</v>
      </c>
      <c r="C15" s="469" t="str">
        <f>VLOOKUP(A15,Список!$A$2:$J$123,3)</f>
        <v>Крюков Дмитрий</v>
      </c>
      <c r="D15" s="470"/>
      <c r="E15" s="454">
        <f>VLOOKUP(A15,Список!$A$2:$J$123,4)</f>
        <v>1993</v>
      </c>
      <c r="F15" s="455" t="str">
        <f>VLOOKUP(A15,Список!$A$2:$J$123,5)</f>
        <v>КМС</v>
      </c>
      <c r="G15" s="456" t="str">
        <f>VLOOKUP(A15,Список!$A$2:$J$123,6)</f>
        <v>Нижегородская область</v>
      </c>
      <c r="H15" s="457"/>
      <c r="I15" s="471">
        <f>VLOOKUP(A15,Список!$A$2:$J$123,8)</f>
        <v>72.349999999999994</v>
      </c>
      <c r="J15" s="472">
        <v>48</v>
      </c>
      <c r="K15" s="479"/>
      <c r="L15" s="473"/>
      <c r="M15" s="480"/>
      <c r="N15" s="458">
        <f>IF(B15=1,20,IF(B15=2,18,IF(B15=3,16,IF(B15&gt;19,0,19-B15))))</f>
        <v>18</v>
      </c>
      <c r="O15" s="481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КМС</v>
      </c>
      <c r="P15" s="474" t="str">
        <f>VLOOKUP(A15,Список!$A$2:$J$123,9)</f>
        <v>Маркичев Э.Ф.</v>
      </c>
      <c r="Q15" s="406"/>
    </row>
    <row r="16" spans="1:17" ht="13" x14ac:dyDescent="0.3">
      <c r="A16" s="16">
        <v>31</v>
      </c>
      <c r="B16" s="247">
        <v>3</v>
      </c>
      <c r="C16" s="469" t="str">
        <f>VLOOKUP(A16,Список!$A$2:$J$123,3)</f>
        <v>Шамкаев Радик</v>
      </c>
      <c r="D16" s="470"/>
      <c r="E16" s="454">
        <f>VLOOKUP(A16,Список!$A$2:$J$123,4)</f>
        <v>1990</v>
      </c>
      <c r="F16" s="455" t="str">
        <f>VLOOKUP(A16,Список!$A$2:$J$123,5)</f>
        <v>КМС</v>
      </c>
      <c r="G16" s="456" t="str">
        <f>VLOOKUP(A16,Список!$A$2:$J$123,6)</f>
        <v>Оренбургская область</v>
      </c>
      <c r="H16" s="457" t="str">
        <f>VLOOKUP(A16,Список!$A$2:$J$123,7)</f>
        <v>СШ №1 им. Л.Д. Ковалевского</v>
      </c>
      <c r="I16" s="471">
        <f>VLOOKUP(A16,Список!$A$2:$J$123,8)</f>
        <v>72.25</v>
      </c>
      <c r="J16" s="472">
        <v>47</v>
      </c>
      <c r="K16" s="479"/>
      <c r="L16" s="473"/>
      <c r="M16" s="480"/>
      <c r="N16" s="458">
        <f t="shared" ref="N16:N17" si="0">IF(B16=1,20,IF(B16=2,18,IF(B16=3,16,IF(B16&gt;19,0,19-B16))))</f>
        <v>16</v>
      </c>
      <c r="O16" s="481" t="str">
        <f t="shared" ref="O16:O17" si="1"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-</v>
      </c>
      <c r="P16" s="474" t="str">
        <f>VLOOKUP(A16,Список!$A$2:$J$123,9)</f>
        <v>Фунтиков Н.Н.</v>
      </c>
      <c r="Q16" s="406"/>
    </row>
    <row r="17" spans="1:17" s="6" customFormat="1" ht="13.5" thickBot="1" x14ac:dyDescent="0.35">
      <c r="A17" s="6">
        <v>44</v>
      </c>
      <c r="B17" s="408">
        <v>4</v>
      </c>
      <c r="C17" s="409" t="str">
        <f>VLOOKUP(A17,Список!$A$2:$J$123,3)</f>
        <v xml:space="preserve">Ошмарин Никита </v>
      </c>
      <c r="D17" s="410"/>
      <c r="E17" s="411">
        <f>VLOOKUP(A17,Список!$A$2:$J$123,4)</f>
        <v>2003</v>
      </c>
      <c r="F17" s="412" t="str">
        <f>VLOOKUP(A17,Список!$A$2:$J$123,5)</f>
        <v>КМС</v>
      </c>
      <c r="G17" s="413" t="str">
        <f>VLOOKUP(A17,Список!$A$2:$J$123,6)</f>
        <v>Пермский край</v>
      </c>
      <c r="H17" s="414" t="str">
        <f>VLOOKUP(A17,Список!$A$2:$J$123,7)</f>
        <v>МБУ ДО «ДЮСШ «Спарт»</v>
      </c>
      <c r="I17" s="415">
        <f>VLOOKUP(A17,Список!$A$2:$J$123,8)</f>
        <v>72.849999999999994</v>
      </c>
      <c r="J17" s="477">
        <v>38</v>
      </c>
      <c r="K17" s="483"/>
      <c r="L17" s="417"/>
      <c r="M17" s="418"/>
      <c r="N17" s="419">
        <f t="shared" si="0"/>
        <v>15</v>
      </c>
      <c r="O17" s="420" t="str">
        <f t="shared" si="1"/>
        <v>-</v>
      </c>
      <c r="P17" s="421" t="str">
        <f>VLOOKUP(A17,Список!$A$2:$J$123,9)</f>
        <v>Маматов Г.Т.</v>
      </c>
      <c r="Q17" s="503"/>
    </row>
    <row r="18" spans="1:17" s="6" customFormat="1" ht="13" x14ac:dyDescent="0.25">
      <c r="B18" s="249"/>
      <c r="C18" s="175"/>
      <c r="D18" s="105"/>
      <c r="E18" s="208"/>
      <c r="F18" s="141"/>
      <c r="G18" s="141"/>
      <c r="H18" s="141"/>
      <c r="I18" s="174"/>
      <c r="J18" s="254"/>
      <c r="K18" s="255"/>
      <c r="L18" s="208"/>
      <c r="M18" s="140"/>
      <c r="N18" s="140"/>
      <c r="O18" s="141"/>
      <c r="P18" s="105"/>
      <c r="Q18" s="97"/>
    </row>
    <row r="19" spans="1:17" ht="15" customHeight="1" x14ac:dyDescent="0.25"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</row>
    <row r="20" spans="1:17" ht="12.75" customHeight="1" x14ac:dyDescent="0.25">
      <c r="C20" s="91" t="s">
        <v>16</v>
      </c>
      <c r="D20" s="91"/>
      <c r="E20" s="91"/>
      <c r="F20" s="91"/>
      <c r="G20" s="345"/>
      <c r="H20" s="104"/>
      <c r="I20" s="345" t="str">
        <f>'ДЦ 63'!$I$22</f>
        <v>Ческис О.И., 1К (Пермский край)</v>
      </c>
      <c r="J20" s="91"/>
      <c r="K20" s="91"/>
      <c r="L20" s="91"/>
      <c r="M20" s="91"/>
      <c r="Q20" s="91"/>
    </row>
    <row r="21" spans="1:17" ht="12.75" customHeight="1" x14ac:dyDescent="0.25">
      <c r="C21" s="91"/>
      <c r="D21" s="91"/>
      <c r="E21" s="91"/>
      <c r="F21" s="91"/>
      <c r="G21" s="345"/>
      <c r="H21" s="104"/>
      <c r="I21" s="345"/>
      <c r="J21" s="91"/>
      <c r="K21" s="91"/>
      <c r="L21" s="91"/>
      <c r="M21" s="104"/>
      <c r="Q21" s="91"/>
    </row>
    <row r="22" spans="1:17" ht="12.75" customHeight="1" x14ac:dyDescent="0.25">
      <c r="C22" s="91" t="s">
        <v>17</v>
      </c>
      <c r="D22" s="91"/>
      <c r="E22" s="91"/>
      <c r="F22" s="91"/>
      <c r="G22" s="346"/>
      <c r="H22" s="91"/>
      <c r="I22" s="346" t="str">
        <f>'ДЦ 63'!$I$24</f>
        <v>Паклина М.В., ВК (Пермский край)</v>
      </c>
      <c r="J22" s="91"/>
      <c r="K22" s="91"/>
      <c r="L22" s="91"/>
      <c r="M22" s="104"/>
      <c r="Q22" s="91"/>
    </row>
    <row r="23" spans="1:17" ht="12.75" customHeight="1" x14ac:dyDescent="0.3">
      <c r="C23" s="90"/>
      <c r="D23" s="90"/>
      <c r="E23" s="90"/>
      <c r="F23" s="90"/>
      <c r="G23" s="90"/>
      <c r="H23" s="90"/>
      <c r="I23" s="90"/>
    </row>
    <row r="24" spans="1:17" ht="12.75" customHeight="1" x14ac:dyDescent="0.3">
      <c r="C24" s="90" t="s">
        <v>89</v>
      </c>
      <c r="D24" s="91"/>
      <c r="E24" s="91"/>
      <c r="F24" s="91"/>
      <c r="G24" s="91"/>
      <c r="H24" s="90"/>
      <c r="I24" s="90" t="str">
        <f>'ДЦ 63'!$I$26</f>
        <v>Паклин П.А., ВК (Пермский край)</v>
      </c>
    </row>
    <row r="25" spans="1:17" ht="12.75" customHeight="1" x14ac:dyDescent="0.3">
      <c r="C25" s="90"/>
      <c r="D25" s="91"/>
      <c r="E25" s="90"/>
      <c r="F25" s="90"/>
      <c r="G25" s="90"/>
      <c r="H25" s="90"/>
      <c r="I25" s="91"/>
    </row>
    <row r="26" spans="1:17" ht="13" x14ac:dyDescent="0.3">
      <c r="C26" s="90" t="s">
        <v>18</v>
      </c>
      <c r="D26" s="91"/>
      <c r="E26" s="90"/>
      <c r="F26" s="90"/>
      <c r="G26" s="90"/>
      <c r="H26" s="90"/>
      <c r="I26" s="91" t="str">
        <f>'ДЦ 63'!$I$28</f>
        <v>Мошев Д.И., 1К (Пермский край)</v>
      </c>
    </row>
  </sheetData>
  <sheetProtection selectLockedCells="1" selectUnlockedCells="1"/>
  <autoFilter ref="B12:Q16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9">
    <sortCondition descending="1" ref="J14:J19"/>
  </sortState>
  <mergeCells count="29"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  <mergeCell ref="E9:N9"/>
    <mergeCell ref="E10:N10"/>
    <mergeCell ref="B9:D9"/>
    <mergeCell ref="B10:D10"/>
    <mergeCell ref="O12:O13"/>
    <mergeCell ref="B12:B13"/>
    <mergeCell ref="C12:D13"/>
    <mergeCell ref="E12:E13"/>
    <mergeCell ref="F12:F13"/>
    <mergeCell ref="G12:G13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39" right="0.19685039370078741" top="1.04" bottom="1.53" header="0" footer="0"/>
  <pageSetup paperSize="9" scale="93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31"/>
  <sheetViews>
    <sheetView zoomScale="110" zoomScaleNormal="110" zoomScaleSheetLayoutView="100" workbookViewId="0">
      <selection activeCell="B12" sqref="B12:Q13"/>
    </sheetView>
  </sheetViews>
  <sheetFormatPr defaultColWidth="9.1796875" defaultRowHeight="12.5" x14ac:dyDescent="0.25"/>
  <cols>
    <col min="1" max="1" width="0.26953125" style="16" customWidth="1"/>
    <col min="2" max="2" width="7" style="16" customWidth="1"/>
    <col min="3" max="3" width="10.453125" style="16" customWidth="1"/>
    <col min="4" max="4" width="14.6328125" style="16" customWidth="1"/>
    <col min="5" max="5" width="9.453125" style="16" customWidth="1"/>
    <col min="6" max="6" width="7.453125" style="16" customWidth="1"/>
    <col min="7" max="7" width="22.26953125" style="16" customWidth="1"/>
    <col min="8" max="8" width="24.81640625" style="16" customWidth="1"/>
    <col min="9" max="9" width="8.7265625" style="16" customWidth="1"/>
    <col min="10" max="10" width="10.5429687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9.81640625" style="16" customWidth="1"/>
    <col min="16" max="16" width="8.1796875" style="16" customWidth="1"/>
    <col min="17" max="17" width="17.0898437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9.5" customHeight="1" x14ac:dyDescent="0.25">
      <c r="B6" s="792" t="s">
        <v>366</v>
      </c>
      <c r="C6" s="792"/>
      <c r="D6" s="792"/>
      <c r="E6" s="790" t="s">
        <v>1</v>
      </c>
      <c r="F6" s="791"/>
      <c r="G6" s="791"/>
      <c r="H6" s="791"/>
      <c r="I6" s="791"/>
      <c r="J6" s="791"/>
      <c r="K6" s="791"/>
      <c r="L6" s="791"/>
      <c r="M6" s="791"/>
      <c r="N6" s="791"/>
      <c r="O6" s="792" t="s">
        <v>105</v>
      </c>
      <c r="P6" s="792"/>
      <c r="Q6" s="792"/>
    </row>
    <row r="7" spans="1:17" ht="19.5" customHeight="1" x14ac:dyDescent="0.25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796" t="s">
        <v>20</v>
      </c>
      <c r="P7" s="796"/>
      <c r="Q7" s="796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799" t="s">
        <v>2</v>
      </c>
      <c r="P8" s="799"/>
      <c r="Q8" s="799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290" t="s">
        <v>3</v>
      </c>
      <c r="P9" s="290" t="s">
        <v>4</v>
      </c>
      <c r="Q9" s="290" t="s">
        <v>5</v>
      </c>
    </row>
    <row r="10" spans="1:17" ht="15" customHeight="1" x14ac:dyDescent="0.3">
      <c r="B10" s="802" t="str">
        <f>'ДЦ 63'!$B$10:$D$10</f>
        <v>Количество регионов - 10</v>
      </c>
      <c r="C10" s="803"/>
      <c r="D10" s="804"/>
      <c r="E10" s="808" t="s">
        <v>202</v>
      </c>
      <c r="F10" s="808"/>
      <c r="G10" s="808"/>
      <c r="H10" s="808"/>
      <c r="I10" s="808"/>
      <c r="J10" s="808"/>
      <c r="K10" s="808"/>
      <c r="L10" s="808"/>
      <c r="M10" s="808"/>
      <c r="N10" s="808"/>
      <c r="O10" s="296">
        <v>79</v>
      </c>
      <c r="P10" s="296">
        <v>66</v>
      </c>
      <c r="Q10" s="296">
        <v>52</v>
      </c>
    </row>
    <row r="11" spans="1:17" s="4" customFormat="1" ht="13.5" thickBot="1" x14ac:dyDescent="0.3">
      <c r="B11" s="96"/>
      <c r="C11" s="96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6"/>
      <c r="P11" s="96"/>
      <c r="Q11" s="96"/>
    </row>
    <row r="12" spans="1:17" s="6" customFormat="1" ht="11.25" customHeight="1" x14ac:dyDescent="0.25">
      <c r="B12" s="809" t="s">
        <v>6</v>
      </c>
      <c r="C12" s="794" t="s">
        <v>67</v>
      </c>
      <c r="D12" s="794"/>
      <c r="E12" s="820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22" t="s">
        <v>19</v>
      </c>
      <c r="L12" s="822"/>
      <c r="M12" s="816" t="s">
        <v>22</v>
      </c>
      <c r="N12" s="816" t="s">
        <v>13</v>
      </c>
      <c r="O12" s="816" t="s">
        <v>14</v>
      </c>
      <c r="P12" s="816" t="s">
        <v>15</v>
      </c>
      <c r="Q12" s="818"/>
    </row>
    <row r="13" spans="1:17" s="6" customFormat="1" ht="13.5" thickBot="1" x14ac:dyDescent="0.3">
      <c r="B13" s="810"/>
      <c r="C13" s="795"/>
      <c r="D13" s="795"/>
      <c r="E13" s="821"/>
      <c r="F13" s="817"/>
      <c r="G13" s="817"/>
      <c r="H13" s="817"/>
      <c r="I13" s="817"/>
      <c r="J13" s="817"/>
      <c r="K13" s="663" t="s">
        <v>21</v>
      </c>
      <c r="L13" s="663" t="s">
        <v>23</v>
      </c>
      <c r="M13" s="817"/>
      <c r="N13" s="817"/>
      <c r="O13" s="817"/>
      <c r="P13" s="817"/>
      <c r="Q13" s="819"/>
    </row>
    <row r="14" spans="1:17" ht="13" x14ac:dyDescent="0.3">
      <c r="A14" s="16">
        <v>91</v>
      </c>
      <c r="B14" s="653">
        <v>1</v>
      </c>
      <c r="C14" s="436" t="str">
        <f>VLOOKUP(A14,Список!$A$2:$J$123,3)</f>
        <v>Ляукин Кирилл</v>
      </c>
      <c r="D14" s="437"/>
      <c r="E14" s="632">
        <f>VLOOKUP(A14,Список!$A$2:$J$123,4)</f>
        <v>1999</v>
      </c>
      <c r="F14" s="633" t="str">
        <f>VLOOKUP(A14,Список!$A$2:$J$123,5)</f>
        <v>МС</v>
      </c>
      <c r="G14" s="634" t="str">
        <f>VLOOKUP(A14,Список!$A$2:$J$123,6)</f>
        <v>Республика Татарстан</v>
      </c>
      <c r="H14" s="635" t="str">
        <f>VLOOKUP(A14,Список!$A$2:$J$123,7)</f>
        <v>РОО «ФГС РТ»</v>
      </c>
      <c r="I14" s="654">
        <f>VLOOKUP(A14,Список!$A$2:$J$123,8)</f>
        <v>77.95</v>
      </c>
      <c r="J14" s="655">
        <v>78</v>
      </c>
      <c r="K14" s="656"/>
      <c r="L14" s="657"/>
      <c r="M14" s="658"/>
      <c r="N14" s="659">
        <f>IF(B14=1,20,IF(B14=2,18,IF(B14=3,16,IF(B14&gt;19,0,19-B14))))</f>
        <v>20</v>
      </c>
      <c r="O14" s="660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МС</v>
      </c>
      <c r="P14" s="661" t="str">
        <f>VLOOKUP(A14,Список!$A$2:$J$123,9)</f>
        <v>Низамова А.А.</v>
      </c>
      <c r="Q14" s="662"/>
    </row>
    <row r="15" spans="1:17" ht="13" x14ac:dyDescent="0.3">
      <c r="A15" s="16">
        <v>50</v>
      </c>
      <c r="B15" s="247">
        <v>2</v>
      </c>
      <c r="C15" s="400" t="str">
        <f>VLOOKUP(A15,Список!$A$2:$J$123,3)</f>
        <v>Порцев Роман</v>
      </c>
      <c r="D15" s="401"/>
      <c r="E15" s="110">
        <f>VLOOKUP(A15,Список!$A$2:$J$123,4)</f>
        <v>1987</v>
      </c>
      <c r="F15" s="397" t="str">
        <f>VLOOKUP(A15,Список!$A$2:$J$123,5)</f>
        <v>МС</v>
      </c>
      <c r="G15" s="396" t="str">
        <f>VLOOKUP(A15,Список!$A$2:$J$123,6)</f>
        <v>Пермский край</v>
      </c>
      <c r="H15" s="210" t="str">
        <f>VLOOKUP(A15,Список!$A$2:$J$123,7)</f>
        <v>ДО ДС ДЮ «Прикамье»</v>
      </c>
      <c r="I15" s="337">
        <f>VLOOKUP(A15,Список!$A$2:$J$123,8)</f>
        <v>77.349999999999994</v>
      </c>
      <c r="J15" s="338">
        <v>71</v>
      </c>
      <c r="K15" s="339"/>
      <c r="L15" s="99"/>
      <c r="M15" s="100"/>
      <c r="N15" s="115">
        <f t="shared" ref="N15:N22" si="0">IF(B15=1,20,IF(B15=2,18,IF(B15=3,16,IF(B15&gt;19,0,19-B15))))</f>
        <v>18</v>
      </c>
      <c r="O15" s="101" t="str">
        <f t="shared" ref="O15:O22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МС</v>
      </c>
      <c r="P15" s="340" t="str">
        <f>VLOOKUP(A15,Список!$A$2:$J$123,9)</f>
        <v>Мошев Д.И</v>
      </c>
      <c r="Q15" s="102"/>
    </row>
    <row r="16" spans="1:17" s="6" customFormat="1" ht="13" x14ac:dyDescent="0.3">
      <c r="A16" s="6">
        <v>21</v>
      </c>
      <c r="B16" s="247">
        <v>3</v>
      </c>
      <c r="C16" s="400" t="str">
        <f>VLOOKUP(A16,Список!$A$2:$J$123,3)</f>
        <v>Никитин Дмитрий</v>
      </c>
      <c r="D16" s="401"/>
      <c r="E16" s="110">
        <f>VLOOKUP(A16,Список!$A$2:$J$123,4)</f>
        <v>2004</v>
      </c>
      <c r="F16" s="397" t="str">
        <f>VLOOKUP(A16,Список!$A$2:$J$123,5)</f>
        <v>МС</v>
      </c>
      <c r="G16" s="396" t="str">
        <f>VLOOKUP(A16,Список!$A$2:$J$123,6)</f>
        <v>Самарская область</v>
      </c>
      <c r="H16" s="210"/>
      <c r="I16" s="337">
        <f>VLOOKUP(A16,Список!$A$2:$J$123,8)</f>
        <v>77.75</v>
      </c>
      <c r="J16" s="338">
        <v>65</v>
      </c>
      <c r="K16" s="339"/>
      <c r="L16" s="99"/>
      <c r="M16" s="100"/>
      <c r="N16" s="115">
        <f>IF(B16=1,20,IF(B16=2,18,IF(B16=3,16,IF(B16&gt;19,0,19-B16))))</f>
        <v>16</v>
      </c>
      <c r="O16" s="101" t="str">
        <f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КМС</v>
      </c>
      <c r="P16" s="340" t="str">
        <f>VLOOKUP(A16,Список!$A$2:$J$123,9)</f>
        <v>Балдин А.В.</v>
      </c>
      <c r="Q16" s="102"/>
    </row>
    <row r="17" spans="1:17" s="6" customFormat="1" ht="13" x14ac:dyDescent="0.3">
      <c r="A17" s="6">
        <v>77</v>
      </c>
      <c r="B17" s="247">
        <v>4</v>
      </c>
      <c r="C17" s="400" t="str">
        <f>VLOOKUP(A17,Список!$A$2:$J$123,3)</f>
        <v>Алцыбеев Никита</v>
      </c>
      <c r="D17" s="401"/>
      <c r="E17" s="110">
        <f>VLOOKUP(A17,Список!$A$2:$J$123,4)</f>
        <v>2003</v>
      </c>
      <c r="F17" s="397" t="str">
        <f>VLOOKUP(A17,Список!$A$2:$J$123,5)</f>
        <v>МС</v>
      </c>
      <c r="G17" s="396" t="str">
        <f>VLOOKUP(A17,Список!$A$2:$J$123,6)</f>
        <v>Кировская область</v>
      </c>
      <c r="H17" s="210" t="str">
        <f>VLOOKUP(A17,Список!$A$2:$J$123,7)</f>
        <v>КОГАУ «СШОР «Юность»</v>
      </c>
      <c r="I17" s="337">
        <f>VLOOKUP(A17,Список!$A$2:$J$123,8)</f>
        <v>77.95</v>
      </c>
      <c r="J17" s="338">
        <v>64</v>
      </c>
      <c r="K17" s="339"/>
      <c r="L17" s="99"/>
      <c r="M17" s="100"/>
      <c r="N17" s="115">
        <f>IF(B17=1,20,IF(B17=2,18,IF(B17=3,16,IF(B17&gt;19,0,19-B17))))</f>
        <v>15</v>
      </c>
      <c r="O17" s="101" t="str">
        <f>IF(AND(NOT(OR(F17="МСМК",F17="ЗМС")),J17&gt;=$O$10),"+МСМК",IF(AND(OR(F17="МСМК",F17="ЗМС"),J17&gt;=$O$10),"МСМК",IF(AND(NOT(OR(F17="МСМК",F17="МС",F17="ЗМС")),J17&gt;=$P$10),"+МС",IF(AND(OR(F17="МСМК",F17="МС",F17="ЗМС"),J17&gt;=$P$10),"МС",IF(AND(NOT(OR(F17="ЗМС",F17="МСМК",F17="МС",F17="КМС")),J17&gt;=$Q$10),"+КМС",IF(AND(OR(F17="ЗМС",F17="МСМК",F17="МС",F17="КМС"),J17&gt;=$Q$10),"КМС","-"))))))</f>
        <v>КМС</v>
      </c>
      <c r="P17" s="340" t="str">
        <f>VLOOKUP(A17,Список!$A$2:$J$123,9)</f>
        <v>Малков Е.И.</v>
      </c>
      <c r="Q17" s="102"/>
    </row>
    <row r="18" spans="1:17" s="6" customFormat="1" ht="13" x14ac:dyDescent="0.3">
      <c r="A18" s="6">
        <v>22</v>
      </c>
      <c r="B18" s="247">
        <v>5</v>
      </c>
      <c r="C18" s="400" t="str">
        <f>VLOOKUP(A18,Список!$A$2:$J$123,3)</f>
        <v>Акульшин Алексей</v>
      </c>
      <c r="D18" s="401"/>
      <c r="E18" s="110">
        <f>VLOOKUP(A18,Список!$A$2:$J$123,4)</f>
        <v>1994</v>
      </c>
      <c r="F18" s="397" t="str">
        <f>VLOOKUP(A18,Список!$A$2:$J$123,5)</f>
        <v>МС</v>
      </c>
      <c r="G18" s="396" t="str">
        <f>VLOOKUP(A18,Список!$A$2:$J$123,6)</f>
        <v>Оренбургская область</v>
      </c>
      <c r="H18" s="210" t="str">
        <f>VLOOKUP(A18,Список!$A$2:$J$123,7)</f>
        <v>СШ №1 им. Л.Д. Ковалевского</v>
      </c>
      <c r="I18" s="337">
        <f>VLOOKUP(A18,Список!$A$2:$J$123,8)</f>
        <v>77.8</v>
      </c>
      <c r="J18" s="338">
        <v>60</v>
      </c>
      <c r="K18" s="339"/>
      <c r="L18" s="99"/>
      <c r="M18" s="100"/>
      <c r="N18" s="115">
        <f t="shared" si="0"/>
        <v>14</v>
      </c>
      <c r="O18" s="101" t="str">
        <f t="shared" si="1"/>
        <v>КМС</v>
      </c>
      <c r="P18" s="340" t="str">
        <f>VLOOKUP(A18,Список!$A$2:$J$123,9)</f>
        <v>Фунтиков Н.Н.</v>
      </c>
      <c r="Q18" s="102"/>
    </row>
    <row r="19" spans="1:17" s="6" customFormat="1" ht="13.5" thickBot="1" x14ac:dyDescent="0.35">
      <c r="A19" s="6">
        <v>42</v>
      </c>
      <c r="B19" s="408">
        <v>6</v>
      </c>
      <c r="C19" s="424" t="str">
        <f>VLOOKUP(A19,Список!$A$2:$J$123,3)</f>
        <v xml:space="preserve">Лесников Михаил </v>
      </c>
      <c r="D19" s="425"/>
      <c r="E19" s="411">
        <f>VLOOKUP(A19,Список!$A$2:$J$123,4)</f>
        <v>2007</v>
      </c>
      <c r="F19" s="412" t="str">
        <f>VLOOKUP(A19,Список!$A$2:$J$123,5)</f>
        <v>КМС</v>
      </c>
      <c r="G19" s="413" t="str">
        <f>VLOOKUP(A19,Список!$A$2:$J$123,6)</f>
        <v>Пермский край</v>
      </c>
      <c r="H19" s="414" t="str">
        <f>VLOOKUP(A19,Список!$A$2:$J$123,7)</f>
        <v>МБУ ДО «ДЮСШ «Спарт»</v>
      </c>
      <c r="I19" s="426">
        <f>VLOOKUP(A19,Список!$A$2:$J$123,8)</f>
        <v>75.75</v>
      </c>
      <c r="J19" s="427">
        <v>35</v>
      </c>
      <c r="K19" s="428"/>
      <c r="L19" s="429"/>
      <c r="M19" s="430"/>
      <c r="N19" s="419">
        <f t="shared" si="0"/>
        <v>13</v>
      </c>
      <c r="O19" s="431" t="str">
        <f t="shared" si="1"/>
        <v>-</v>
      </c>
      <c r="P19" s="432" t="str">
        <f>VLOOKUP(A19,Список!$A$2:$J$123,9)</f>
        <v>Маматов Г.Т.</v>
      </c>
      <c r="Q19" s="434"/>
    </row>
    <row r="20" spans="1:17" s="6" customFormat="1" ht="13" hidden="1" x14ac:dyDescent="0.3">
      <c r="B20" s="435"/>
      <c r="C20" s="436" t="e">
        <f>VLOOKUP(A20,Список!$A$2:$J$123,3)</f>
        <v>#N/A</v>
      </c>
      <c r="D20" s="437"/>
      <c r="E20" s="438" t="e">
        <f>VLOOKUP(A20,Список!$A$2:$J$123,4)</f>
        <v>#N/A</v>
      </c>
      <c r="F20" s="439" t="e">
        <f>VLOOKUP(A20,Список!$A$2:$J$123,5)</f>
        <v>#N/A</v>
      </c>
      <c r="G20" s="440" t="e">
        <f>VLOOKUP(A20,Список!$A$2:$J$123,6)</f>
        <v>#N/A</v>
      </c>
      <c r="H20" s="441" t="e">
        <f>VLOOKUP(A20,Список!$A$2:$J$123,7)</f>
        <v>#N/A</v>
      </c>
      <c r="I20" s="337" t="e">
        <f>VLOOKUP(A20,Список!$A$2:$J$123,8)</f>
        <v>#N/A</v>
      </c>
      <c r="J20" s="338"/>
      <c r="K20" s="339"/>
      <c r="L20" s="99"/>
      <c r="M20" s="100"/>
      <c r="N20" s="442">
        <f t="shared" si="0"/>
        <v>19</v>
      </c>
      <c r="O20" s="101" t="e">
        <f t="shared" si="1"/>
        <v>#N/A</v>
      </c>
      <c r="P20" s="443" t="e">
        <f>VLOOKUP(A20,Список!$A$2:$J$123,9)</f>
        <v>#N/A</v>
      </c>
      <c r="Q20" s="444"/>
    </row>
    <row r="21" spans="1:17" s="6" customFormat="1" ht="13" hidden="1" x14ac:dyDescent="0.3">
      <c r="B21" s="246"/>
      <c r="C21" s="143" t="e">
        <f>VLOOKUP(A21,Список!$A$2:$J$123,3)</f>
        <v>#N/A</v>
      </c>
      <c r="D21" s="112"/>
      <c r="E21" s="110" t="e">
        <f>VLOOKUP(A21,Список!$A$2:$J$123,4)</f>
        <v>#N/A</v>
      </c>
      <c r="F21" s="358" t="e">
        <f>VLOOKUP(A21,Список!$A$2:$J$123,5)</f>
        <v>#N/A</v>
      </c>
      <c r="G21" s="359" t="e">
        <f>VLOOKUP(A21,Список!$A$2:$J$123,6)</f>
        <v>#N/A</v>
      </c>
      <c r="H21" s="210" t="e">
        <f>VLOOKUP(A21,Список!$A$2:$J$123,7)</f>
        <v>#N/A</v>
      </c>
      <c r="I21" s="337" t="e">
        <f>VLOOKUP(A21,Список!$A$2:$J$123,8)</f>
        <v>#N/A</v>
      </c>
      <c r="J21" s="338"/>
      <c r="K21" s="339"/>
      <c r="L21" s="99"/>
      <c r="M21" s="100"/>
      <c r="N21" s="115">
        <f t="shared" si="0"/>
        <v>19</v>
      </c>
      <c r="O21" s="101" t="e">
        <f t="shared" si="1"/>
        <v>#N/A</v>
      </c>
      <c r="P21" s="340" t="e">
        <f>VLOOKUP(A21,Список!$A$2:$J$123,9)</f>
        <v>#N/A</v>
      </c>
      <c r="Q21" s="134"/>
    </row>
    <row r="22" spans="1:17" s="6" customFormat="1" ht="13" hidden="1" x14ac:dyDescent="0.3">
      <c r="B22" s="246"/>
      <c r="C22" s="143" t="e">
        <f>VLOOKUP(A22,Список!$A$2:$J$123,3)</f>
        <v>#N/A</v>
      </c>
      <c r="D22" s="112"/>
      <c r="E22" s="110" t="e">
        <f>VLOOKUP(A22,Список!$A$2:$J$123,4)</f>
        <v>#N/A</v>
      </c>
      <c r="F22" s="358" t="e">
        <f>VLOOKUP(A22,Список!$A$2:$J$123,5)</f>
        <v>#N/A</v>
      </c>
      <c r="G22" s="359" t="e">
        <f>VLOOKUP(A22,Список!$A$2:$J$123,6)</f>
        <v>#N/A</v>
      </c>
      <c r="H22" s="210" t="e">
        <f>VLOOKUP(A22,Список!$A$2:$J$123,7)</f>
        <v>#N/A</v>
      </c>
      <c r="I22" s="337" t="e">
        <f>VLOOKUP(A22,Список!$A$2:$J$123,8)</f>
        <v>#N/A</v>
      </c>
      <c r="J22" s="338"/>
      <c r="K22" s="339"/>
      <c r="L22" s="99"/>
      <c r="M22" s="100"/>
      <c r="N22" s="115">
        <f t="shared" si="0"/>
        <v>19</v>
      </c>
      <c r="O22" s="101" t="e">
        <f t="shared" si="1"/>
        <v>#N/A</v>
      </c>
      <c r="P22" s="340" t="e">
        <f>VLOOKUP(A22,Список!$A$2:$J$123,9)</f>
        <v>#N/A</v>
      </c>
      <c r="Q22" s="134"/>
    </row>
    <row r="23" spans="1:17" s="6" customFormat="1" ht="13" x14ac:dyDescent="0.25">
      <c r="B23" s="249"/>
      <c r="C23" s="175"/>
      <c r="D23" s="105"/>
      <c r="E23" s="291"/>
      <c r="F23" s="141"/>
      <c r="G23" s="141"/>
      <c r="H23" s="141"/>
      <c r="I23" s="174"/>
      <c r="J23" s="254"/>
      <c r="K23" s="255"/>
      <c r="L23" s="291"/>
      <c r="M23" s="140"/>
      <c r="N23" s="140"/>
      <c r="O23" s="141"/>
      <c r="P23" s="105"/>
      <c r="Q23" s="97"/>
    </row>
    <row r="24" spans="1:17" ht="15" customHeight="1" x14ac:dyDescent="0.25"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</row>
    <row r="25" spans="1:17" ht="12.75" customHeight="1" x14ac:dyDescent="0.25">
      <c r="C25" s="91" t="s">
        <v>16</v>
      </c>
      <c r="D25" s="91"/>
      <c r="E25" s="91"/>
      <c r="F25" s="91"/>
      <c r="G25" s="345"/>
      <c r="H25" s="104"/>
      <c r="I25" s="345" t="str">
        <f>'ДЦ 63'!$I$22</f>
        <v>Ческис О.И., 1К (Пермский край)</v>
      </c>
      <c r="J25" s="91"/>
      <c r="K25" s="91"/>
      <c r="L25" s="91"/>
      <c r="M25" s="91"/>
      <c r="Q25" s="91"/>
    </row>
    <row r="26" spans="1:17" ht="12.75" customHeight="1" x14ac:dyDescent="0.25">
      <c r="C26" s="91"/>
      <c r="D26" s="91"/>
      <c r="E26" s="91"/>
      <c r="F26" s="91"/>
      <c r="G26" s="345"/>
      <c r="H26" s="104"/>
      <c r="I26" s="345"/>
      <c r="J26" s="91"/>
      <c r="K26" s="91"/>
      <c r="L26" s="91"/>
      <c r="M26" s="104"/>
      <c r="Q26" s="91"/>
    </row>
    <row r="27" spans="1:17" ht="12.75" customHeight="1" x14ac:dyDescent="0.25">
      <c r="C27" s="91" t="s">
        <v>17</v>
      </c>
      <c r="D27" s="91"/>
      <c r="E27" s="91"/>
      <c r="F27" s="91"/>
      <c r="G27" s="346"/>
      <c r="H27" s="91"/>
      <c r="I27" s="346" t="str">
        <f>'ДЦ 63'!$I$24</f>
        <v>Паклина М.В., ВК (Пермский край)</v>
      </c>
      <c r="J27" s="91"/>
      <c r="K27" s="91"/>
      <c r="L27" s="91"/>
      <c r="M27" s="104"/>
      <c r="Q27" s="91"/>
    </row>
    <row r="28" spans="1:17" ht="12.75" customHeight="1" x14ac:dyDescent="0.3">
      <c r="C28" s="90"/>
      <c r="D28" s="90"/>
      <c r="E28" s="90"/>
      <c r="F28" s="90"/>
      <c r="G28" s="90"/>
      <c r="H28" s="90"/>
      <c r="I28" s="90"/>
    </row>
    <row r="29" spans="1:17" ht="12.75" customHeight="1" x14ac:dyDescent="0.3">
      <c r="C29" s="90" t="s">
        <v>89</v>
      </c>
      <c r="D29" s="91"/>
      <c r="E29" s="91"/>
      <c r="F29" s="91"/>
      <c r="G29" s="91"/>
      <c r="H29" s="90"/>
      <c r="I29" s="90" t="str">
        <f>'ДЦ 63'!$I$26</f>
        <v>Паклин П.А., ВК (Пермский край)</v>
      </c>
    </row>
    <row r="30" spans="1:17" ht="12.75" customHeight="1" x14ac:dyDescent="0.3">
      <c r="C30" s="90"/>
      <c r="D30" s="91"/>
      <c r="E30" s="90"/>
      <c r="F30" s="90"/>
      <c r="G30" s="90"/>
      <c r="H30" s="90"/>
      <c r="I30" s="91"/>
    </row>
    <row r="31" spans="1:17" ht="13" x14ac:dyDescent="0.3">
      <c r="C31" s="90" t="s">
        <v>18</v>
      </c>
      <c r="D31" s="91"/>
      <c r="E31" s="90"/>
      <c r="F31" s="90"/>
      <c r="G31" s="90"/>
      <c r="H31" s="90"/>
      <c r="I31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22">
    <sortCondition descending="1" ref="J14:J22"/>
  </sortState>
  <mergeCells count="29">
    <mergeCell ref="B10:D10"/>
    <mergeCell ref="H12:H13"/>
    <mergeCell ref="I12:I13"/>
    <mergeCell ref="J12:J13"/>
    <mergeCell ref="K12:L12"/>
    <mergeCell ref="G12:G13"/>
    <mergeCell ref="B1:Q1"/>
    <mergeCell ref="B2:Q2"/>
    <mergeCell ref="B3:Q3"/>
    <mergeCell ref="B4:Q4"/>
    <mergeCell ref="B6:D6"/>
    <mergeCell ref="E6:N6"/>
    <mergeCell ref="O6:Q6"/>
    <mergeCell ref="O12:O13"/>
    <mergeCell ref="P12:Q13"/>
    <mergeCell ref="B9:D9"/>
    <mergeCell ref="B7:D7"/>
    <mergeCell ref="E7:N7"/>
    <mergeCell ref="O7:Q7"/>
    <mergeCell ref="E8:N8"/>
    <mergeCell ref="O8:Q8"/>
    <mergeCell ref="M12:M13"/>
    <mergeCell ref="N12:N13"/>
    <mergeCell ref="E9:N9"/>
    <mergeCell ref="E10:N10"/>
    <mergeCell ref="B12:B13"/>
    <mergeCell ref="C12:D13"/>
    <mergeCell ref="E12:E13"/>
    <mergeCell ref="F12:F13"/>
  </mergeCells>
  <printOptions horizontalCentered="1"/>
  <pageMargins left="0.39" right="0.19685039370078741" top="1.04" bottom="1.53" header="0" footer="0"/>
  <pageSetup paperSize="9" scale="91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31"/>
  <sheetViews>
    <sheetView zoomScaleSheetLayoutView="100" workbookViewId="0">
      <selection activeCell="B12" sqref="B12:Q13"/>
    </sheetView>
  </sheetViews>
  <sheetFormatPr defaultColWidth="9.1796875" defaultRowHeight="12.5" x14ac:dyDescent="0.25"/>
  <cols>
    <col min="1" max="1" width="0.7265625" style="16" customWidth="1"/>
    <col min="2" max="2" width="6.54296875" style="16" customWidth="1"/>
    <col min="3" max="3" width="11.54296875" style="16" customWidth="1"/>
    <col min="4" max="4" width="12.6328125" style="16" customWidth="1"/>
    <col min="5" max="5" width="9.453125" style="16" customWidth="1"/>
    <col min="6" max="6" width="7.453125" style="16" customWidth="1"/>
    <col min="7" max="7" width="20.81640625" style="16" customWidth="1"/>
    <col min="8" max="8" width="24.453125" style="16" customWidth="1"/>
    <col min="9" max="9" width="8.26953125" style="16" customWidth="1"/>
    <col min="10" max="10" width="7.179687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6.54296875" style="16" customWidth="1"/>
    <col min="15" max="15" width="10.453125" style="16" customWidth="1"/>
    <col min="16" max="16" width="8.81640625" style="16" customWidth="1"/>
    <col min="17" max="17" width="18.269531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5.75" customHeight="1" x14ac:dyDescent="0.25">
      <c r="B6" s="792" t="s">
        <v>366</v>
      </c>
      <c r="C6" s="792"/>
      <c r="D6" s="792"/>
      <c r="E6" s="790" t="s">
        <v>1</v>
      </c>
      <c r="F6" s="791"/>
      <c r="G6" s="791"/>
      <c r="H6" s="791"/>
      <c r="I6" s="791"/>
      <c r="J6" s="791"/>
      <c r="K6" s="791"/>
      <c r="L6" s="791"/>
      <c r="M6" s="791"/>
      <c r="N6" s="791"/>
      <c r="O6" s="792" t="s">
        <v>105</v>
      </c>
      <c r="P6" s="792"/>
      <c r="Q6" s="792"/>
    </row>
    <row r="7" spans="1:17" ht="16.5" customHeight="1" x14ac:dyDescent="0.25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796" t="s">
        <v>20</v>
      </c>
      <c r="P7" s="796"/>
      <c r="Q7" s="796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799" t="s">
        <v>2</v>
      </c>
      <c r="P8" s="799"/>
      <c r="Q8" s="799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92" t="s">
        <v>3</v>
      </c>
      <c r="P9" s="92" t="s">
        <v>4</v>
      </c>
      <c r="Q9" s="92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73</v>
      </c>
      <c r="F10" s="808"/>
      <c r="G10" s="808"/>
      <c r="H10" s="808"/>
      <c r="I10" s="808"/>
      <c r="J10" s="808"/>
      <c r="K10" s="808"/>
      <c r="L10" s="808"/>
      <c r="M10" s="808"/>
      <c r="N10" s="808"/>
      <c r="O10" s="297">
        <v>82</v>
      </c>
      <c r="P10" s="297">
        <v>69</v>
      </c>
      <c r="Q10" s="297">
        <v>55</v>
      </c>
    </row>
    <row r="11" spans="1:17" s="4" customFormat="1" ht="13.5" thickBot="1" x14ac:dyDescent="0.3">
      <c r="B11" s="96"/>
      <c r="C11" s="96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6"/>
      <c r="P11" s="96"/>
      <c r="Q11" s="96"/>
    </row>
    <row r="12" spans="1:17" s="6" customFormat="1" ht="11.25" customHeight="1" x14ac:dyDescent="0.25">
      <c r="B12" s="809" t="s">
        <v>6</v>
      </c>
      <c r="C12" s="823" t="s">
        <v>67</v>
      </c>
      <c r="D12" s="823"/>
      <c r="E12" s="823" t="s">
        <v>7</v>
      </c>
      <c r="F12" s="823" t="s">
        <v>8</v>
      </c>
      <c r="G12" s="823" t="s">
        <v>9</v>
      </c>
      <c r="H12" s="823" t="s">
        <v>10</v>
      </c>
      <c r="I12" s="823" t="s">
        <v>11</v>
      </c>
      <c r="J12" s="823" t="s">
        <v>12</v>
      </c>
      <c r="K12" s="825" t="s">
        <v>19</v>
      </c>
      <c r="L12" s="825"/>
      <c r="M12" s="823" t="s">
        <v>22</v>
      </c>
      <c r="N12" s="823" t="s">
        <v>13</v>
      </c>
      <c r="O12" s="823" t="s">
        <v>14</v>
      </c>
      <c r="P12" s="823" t="s">
        <v>15</v>
      </c>
      <c r="Q12" s="805"/>
    </row>
    <row r="13" spans="1:17" s="6" customFormat="1" ht="13.5" thickBot="1" x14ac:dyDescent="0.3">
      <c r="B13" s="810"/>
      <c r="C13" s="824"/>
      <c r="D13" s="824"/>
      <c r="E13" s="824"/>
      <c r="F13" s="824"/>
      <c r="G13" s="824"/>
      <c r="H13" s="824"/>
      <c r="I13" s="824"/>
      <c r="J13" s="824"/>
      <c r="K13" s="677" t="s">
        <v>21</v>
      </c>
      <c r="L13" s="677" t="s">
        <v>23</v>
      </c>
      <c r="M13" s="824"/>
      <c r="N13" s="824"/>
      <c r="O13" s="824"/>
      <c r="P13" s="824"/>
      <c r="Q13" s="806"/>
    </row>
    <row r="14" spans="1:17" ht="13" x14ac:dyDescent="0.3">
      <c r="A14" s="16">
        <v>24</v>
      </c>
      <c r="B14" s="650">
        <v>1</v>
      </c>
      <c r="C14" s="664" t="str">
        <f>VLOOKUP(A14,Список!$A$2:$J$123,3)</f>
        <v>Заварзин Павел</v>
      </c>
      <c r="D14" s="665"/>
      <c r="E14" s="666">
        <f>VLOOKUP(A14,Список!$A$2:$J$123,4)</f>
        <v>2000</v>
      </c>
      <c r="F14" s="667" t="str">
        <f>VLOOKUP(A14,Список!$A$2:$J$123,5)</f>
        <v>МС</v>
      </c>
      <c r="G14" s="668" t="str">
        <f>VLOOKUP(A14,Список!$A$2:$J$123,6)</f>
        <v>Оренбургская область</v>
      </c>
      <c r="H14" s="669" t="str">
        <f>VLOOKUP(A14,Список!$A$2:$J$123,7)</f>
        <v>СШ №1 им. Л.Д. Ковалевского</v>
      </c>
      <c r="I14" s="670">
        <f>VLOOKUP(A14,Список!$A$2:$J$123,8)</f>
        <v>82.3</v>
      </c>
      <c r="J14" s="671">
        <v>72</v>
      </c>
      <c r="K14" s="672"/>
      <c r="L14" s="673"/>
      <c r="M14" s="674"/>
      <c r="N14" s="659">
        <f>IF(B14=1,20,IF(B14=2,18,IF(B14=3,16,IF(B14&gt;19,0,19-B14))))</f>
        <v>20</v>
      </c>
      <c r="O14" s="675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МС</v>
      </c>
      <c r="P14" s="676" t="str">
        <f>VLOOKUP(A14,Список!$A$2:$J$123,9)</f>
        <v>Павлов С.П.</v>
      </c>
      <c r="Q14" s="651"/>
    </row>
    <row r="15" spans="1:17" s="6" customFormat="1" ht="13" x14ac:dyDescent="0.3">
      <c r="A15" s="6">
        <v>4</v>
      </c>
      <c r="B15" s="247">
        <v>2</v>
      </c>
      <c r="C15" s="469" t="str">
        <f>VLOOKUP(A15,Список!$A$2:$J$123,3)</f>
        <v>Разживин Андрей</v>
      </c>
      <c r="D15" s="470"/>
      <c r="E15" s="454">
        <f>VLOOKUP(A15,Список!$A$2:$J$123,4)</f>
        <v>1986</v>
      </c>
      <c r="F15" s="455" t="str">
        <f>VLOOKUP(A15,Список!$A$2:$J$123,5)</f>
        <v>МСМК</v>
      </c>
      <c r="G15" s="456" t="str">
        <f>VLOOKUP(A15,Список!$A$2:$J$123,6)</f>
        <v>Нижегородская область</v>
      </c>
      <c r="H15" s="457"/>
      <c r="I15" s="471">
        <f>VLOOKUP(A15,Список!$A$2:$J$123,8)</f>
        <v>83.15</v>
      </c>
      <c r="J15" s="472">
        <v>69</v>
      </c>
      <c r="K15" s="479"/>
      <c r="L15" s="473"/>
      <c r="M15" s="480"/>
      <c r="N15" s="458">
        <f>IF(B15=1,20,IF(B15=2,18,IF(B15=3,16,IF(B15&gt;19,0,19-B15))))</f>
        <v>18</v>
      </c>
      <c r="O15" s="481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МС</v>
      </c>
      <c r="P15" s="474" t="str">
        <f>VLOOKUP(A15,Список!$A$2:$J$123,9)</f>
        <v>самостоятельно</v>
      </c>
      <c r="Q15" s="406"/>
    </row>
    <row r="16" spans="1:17" ht="13" x14ac:dyDescent="0.3">
      <c r="A16" s="16">
        <v>27</v>
      </c>
      <c r="B16" s="247">
        <v>3</v>
      </c>
      <c r="C16" s="469" t="str">
        <f>VLOOKUP(A16,Список!$A$2:$J$123,3)</f>
        <v>Пешков Виталий</v>
      </c>
      <c r="D16" s="470"/>
      <c r="E16" s="454">
        <f>VLOOKUP(A16,Список!$A$2:$J$123,4)</f>
        <v>1998</v>
      </c>
      <c r="F16" s="455" t="str">
        <f>VLOOKUP(A16,Список!$A$2:$J$123,5)</f>
        <v>МС</v>
      </c>
      <c r="G16" s="456" t="str">
        <f>VLOOKUP(A16,Список!$A$2:$J$123,6)</f>
        <v>Оренбургская область</v>
      </c>
      <c r="H16" s="457" t="str">
        <f>VLOOKUP(A16,Список!$A$2:$J$123,7)</f>
        <v>СШ №1 им. Л.Д. Ковалевского</v>
      </c>
      <c r="I16" s="471">
        <f>VLOOKUP(A16,Список!$A$2:$J$123,8)</f>
        <v>82</v>
      </c>
      <c r="J16" s="472">
        <v>63</v>
      </c>
      <c r="K16" s="479"/>
      <c r="L16" s="473"/>
      <c r="M16" s="480"/>
      <c r="N16" s="458">
        <f t="shared" ref="N16:N21" si="0">IF(B16=1,20,IF(B16=2,18,IF(B16=3,16,IF(B16&gt;19,0,19-B16))))</f>
        <v>16</v>
      </c>
      <c r="O16" s="481" t="str">
        <f t="shared" ref="O16:O21" si="1"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КМС</v>
      </c>
      <c r="P16" s="474" t="str">
        <f>VLOOKUP(A16,Список!$A$2:$J$123,9)</f>
        <v>Лавринов В.А.</v>
      </c>
      <c r="Q16" s="406"/>
    </row>
    <row r="17" spans="1:17" s="6" customFormat="1" ht="13" x14ac:dyDescent="0.3">
      <c r="A17" s="6">
        <v>79</v>
      </c>
      <c r="B17" s="247">
        <v>4</v>
      </c>
      <c r="C17" s="469" t="str">
        <f>VLOOKUP(A17,Список!$A$2:$J$123,3)</f>
        <v>Кашин Кирилл</v>
      </c>
      <c r="D17" s="470"/>
      <c r="E17" s="454">
        <f>VLOOKUP(A17,Список!$A$2:$J$123,4)</f>
        <v>2003</v>
      </c>
      <c r="F17" s="455" t="str">
        <f>VLOOKUP(A17,Список!$A$2:$J$123,5)</f>
        <v>КМС</v>
      </c>
      <c r="G17" s="456" t="str">
        <f>VLOOKUP(A17,Список!$A$2:$J$123,6)</f>
        <v>Кировская область</v>
      </c>
      <c r="H17" s="457" t="str">
        <f>VLOOKUP(A17,Список!$A$2:$J$123,7)</f>
        <v>КОГАУ «СШОР «Юность»</v>
      </c>
      <c r="I17" s="471">
        <f>VLOOKUP(A17,Список!$A$2:$J$123,8)</f>
        <v>82.35</v>
      </c>
      <c r="J17" s="472">
        <v>59</v>
      </c>
      <c r="K17" s="479"/>
      <c r="L17" s="473"/>
      <c r="M17" s="480"/>
      <c r="N17" s="458">
        <f>IF(B17=1,20,IF(B17=2,18,IF(B17=3,16,IF(B17&gt;19,0,19-B17))))</f>
        <v>15</v>
      </c>
      <c r="O17" s="481" t="str">
        <f>IF(AND(NOT(OR(F17="МСМК",F17="ЗМС")),J17&gt;=$O$10),"+МСМК",IF(AND(OR(F17="МСМК",F17="ЗМС"),J17&gt;=$O$10),"МСМК",IF(AND(NOT(OR(F17="МСМК",F17="МС",F17="ЗМС")),J17&gt;=$P$10),"+МС",IF(AND(OR(F17="МСМК",F17="МС",F17="ЗМС"),J17&gt;=$P$10),"МС",IF(AND(NOT(OR(F17="ЗМС",F17="МСМК",F17="МС",F17="КМС")),J17&gt;=$Q$10),"+КМС",IF(AND(OR(F17="ЗМС",F17="МСМК",F17="МС",F17="КМС"),J17&gt;=$Q$10),"КМС","-"))))))</f>
        <v>КМС</v>
      </c>
      <c r="P17" s="474" t="str">
        <f>VLOOKUP(A17,Список!$A$2:$J$123,9)</f>
        <v>Малков Е.И.</v>
      </c>
      <c r="Q17" s="406"/>
    </row>
    <row r="18" spans="1:17" s="6" customFormat="1" ht="13.5" thickBot="1" x14ac:dyDescent="0.35">
      <c r="A18" s="6">
        <v>47</v>
      </c>
      <c r="B18" s="408">
        <v>5</v>
      </c>
      <c r="C18" s="409" t="str">
        <f>VLOOKUP(A18,Список!$A$2:$J$123,3)</f>
        <v>Крестьянинов Виктор</v>
      </c>
      <c r="D18" s="410"/>
      <c r="E18" s="411">
        <f>VLOOKUP(A18,Список!$A$2:$J$123,4)</f>
        <v>2000</v>
      </c>
      <c r="F18" s="412" t="str">
        <f>VLOOKUP(A18,Список!$A$2:$J$123,5)</f>
        <v>МС</v>
      </c>
      <c r="G18" s="413" t="str">
        <f>VLOOKUP(A18,Список!$A$2:$J$123,6)</f>
        <v>Пермский край</v>
      </c>
      <c r="H18" s="414" t="str">
        <f>VLOOKUP(A18,Список!$A$2:$J$123,7)</f>
        <v>ДО ДС ДЮ «Прикамье»</v>
      </c>
      <c r="I18" s="415">
        <f>VLOOKUP(A18,Список!$A$2:$J$123,8)</f>
        <v>83.8</v>
      </c>
      <c r="J18" s="477">
        <v>45</v>
      </c>
      <c r="K18" s="483"/>
      <c r="L18" s="417"/>
      <c r="M18" s="418"/>
      <c r="N18" s="419">
        <f t="shared" si="0"/>
        <v>14</v>
      </c>
      <c r="O18" s="420" t="str">
        <f t="shared" si="1"/>
        <v>-</v>
      </c>
      <c r="P18" s="421" t="str">
        <f>VLOOKUP(A18,Список!$A$2:$J$123,9)</f>
        <v>Мошев Д.И., Панфилов Г.Н.</v>
      </c>
      <c r="Q18" s="503"/>
    </row>
    <row r="19" spans="1:17" s="6" customFormat="1" ht="13" hidden="1" x14ac:dyDescent="0.3">
      <c r="B19" s="446"/>
      <c r="C19" s="436" t="e">
        <f>VLOOKUP(A19,Список!$A$2:$J$123,3)</f>
        <v>#N/A</v>
      </c>
      <c r="D19" s="437"/>
      <c r="E19" s="438" t="e">
        <f>VLOOKUP(A19,Список!$A$2:$J$123,4)</f>
        <v>#N/A</v>
      </c>
      <c r="F19" s="439" t="e">
        <f>VLOOKUP(A19,Список!$A$2:$J$123,5)</f>
        <v>#N/A</v>
      </c>
      <c r="G19" s="440" t="e">
        <f>VLOOKUP(A19,Список!$A$2:$J$123,6)</f>
        <v>#N/A</v>
      </c>
      <c r="H19" s="441" t="e">
        <f>VLOOKUP(A19,Список!$A$2:$J$123,7)</f>
        <v>#N/A</v>
      </c>
      <c r="I19" s="337" t="e">
        <f>VLOOKUP(A19,Список!$A$2:$J$123,8)</f>
        <v>#N/A</v>
      </c>
      <c r="J19" s="338"/>
      <c r="K19" s="339"/>
      <c r="L19" s="99"/>
      <c r="M19" s="100"/>
      <c r="N19" s="442">
        <f t="shared" si="0"/>
        <v>19</v>
      </c>
      <c r="O19" s="101" t="e">
        <f t="shared" si="1"/>
        <v>#N/A</v>
      </c>
      <c r="P19" s="443" t="e">
        <f>VLOOKUP(A19,Список!$A$2:$J$123,9)</f>
        <v>#N/A</v>
      </c>
      <c r="Q19" s="447"/>
    </row>
    <row r="20" spans="1:17" s="6" customFormat="1" ht="13" hidden="1" x14ac:dyDescent="0.3">
      <c r="B20" s="247"/>
      <c r="C20" s="400" t="e">
        <f>VLOOKUP(A20,Список!$A$2:$J$123,3)</f>
        <v>#N/A</v>
      </c>
      <c r="D20" s="401"/>
      <c r="E20" s="110" t="e">
        <f>VLOOKUP(A20,Список!$A$2:$J$123,4)</f>
        <v>#N/A</v>
      </c>
      <c r="F20" s="397" t="e">
        <f>VLOOKUP(A20,Список!$A$2:$J$123,5)</f>
        <v>#N/A</v>
      </c>
      <c r="G20" s="396" t="e">
        <f>VLOOKUP(A20,Список!$A$2:$J$123,6)</f>
        <v>#N/A</v>
      </c>
      <c r="H20" s="210" t="e">
        <f>VLOOKUP(A20,Список!$A$2:$J$123,7)</f>
        <v>#N/A</v>
      </c>
      <c r="I20" s="337" t="e">
        <f>VLOOKUP(A20,Список!$A$2:$J$123,8)</f>
        <v>#N/A</v>
      </c>
      <c r="J20" s="338"/>
      <c r="K20" s="339"/>
      <c r="L20" s="99"/>
      <c r="M20" s="100"/>
      <c r="N20" s="115">
        <f t="shared" si="0"/>
        <v>19</v>
      </c>
      <c r="O20" s="101" t="e">
        <f t="shared" si="1"/>
        <v>#N/A</v>
      </c>
      <c r="P20" s="340" t="e">
        <f>VLOOKUP(A20,Список!$A$2:$J$123,9)</f>
        <v>#N/A</v>
      </c>
      <c r="Q20" s="445"/>
    </row>
    <row r="21" spans="1:17" s="6" customFormat="1" ht="13.5" hidden="1" thickBot="1" x14ac:dyDescent="0.35">
      <c r="B21" s="408"/>
      <c r="C21" s="424" t="e">
        <f>VLOOKUP(A21,Список!$A$2:$J$123,3)</f>
        <v>#N/A</v>
      </c>
      <c r="D21" s="425"/>
      <c r="E21" s="411" t="e">
        <f>VLOOKUP(A21,Список!$A$2:$J$123,4)</f>
        <v>#N/A</v>
      </c>
      <c r="F21" s="412" t="e">
        <f>VLOOKUP(A21,Список!$A$2:$J$123,5)</f>
        <v>#N/A</v>
      </c>
      <c r="G21" s="413" t="e">
        <f>VLOOKUP(A21,Список!$A$2:$J$123,6)</f>
        <v>#N/A</v>
      </c>
      <c r="H21" s="414" t="e">
        <f>VLOOKUP(A21,Список!$A$2:$J$123,7)</f>
        <v>#N/A</v>
      </c>
      <c r="I21" s="426" t="e">
        <f>VLOOKUP(A21,Список!$A$2:$J$123,8)</f>
        <v>#N/A</v>
      </c>
      <c r="J21" s="427"/>
      <c r="K21" s="428"/>
      <c r="L21" s="429"/>
      <c r="M21" s="430"/>
      <c r="N21" s="419">
        <f t="shared" si="0"/>
        <v>19</v>
      </c>
      <c r="O21" s="431" t="e">
        <f t="shared" si="1"/>
        <v>#N/A</v>
      </c>
      <c r="P21" s="432" t="e">
        <f>VLOOKUP(A21,Список!$A$2:$J$123,9)</f>
        <v>#N/A</v>
      </c>
      <c r="Q21" s="434"/>
    </row>
    <row r="22" spans="1:17" s="12" customFormat="1" ht="13" x14ac:dyDescent="0.25">
      <c r="B22" s="138"/>
      <c r="C22" s="175"/>
      <c r="D22" s="105"/>
      <c r="E22" s="141"/>
      <c r="F22" s="141"/>
      <c r="G22" s="141"/>
      <c r="H22" s="141"/>
      <c r="I22" s="139"/>
      <c r="J22" s="211"/>
      <c r="K22" s="203"/>
      <c r="L22" s="203"/>
      <c r="M22" s="140"/>
      <c r="N22" s="140"/>
      <c r="O22" s="141"/>
      <c r="P22" s="105"/>
      <c r="Q22" s="212"/>
    </row>
    <row r="23" spans="1:17" s="4" customFormat="1" ht="12.75" customHeight="1" x14ac:dyDescent="0.25"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</row>
    <row r="24" spans="1:17" ht="12.75" customHeight="1" x14ac:dyDescent="0.25">
      <c r="I24" s="91"/>
      <c r="J24" s="91"/>
      <c r="K24" s="91"/>
      <c r="L24" s="91"/>
      <c r="M24" s="91"/>
      <c r="Q24" s="91"/>
    </row>
    <row r="25" spans="1:17" ht="12.75" customHeight="1" x14ac:dyDescent="0.25">
      <c r="C25" s="91" t="s">
        <v>16</v>
      </c>
      <c r="D25" s="91"/>
      <c r="E25" s="91"/>
      <c r="F25" s="91"/>
      <c r="G25" s="345"/>
      <c r="H25" s="104"/>
      <c r="I25" s="345" t="str">
        <f>'ДЦ 63'!$I$22</f>
        <v>Ческис О.И., 1К (Пермский край)</v>
      </c>
      <c r="J25" s="91"/>
      <c r="K25" s="91"/>
      <c r="L25" s="91"/>
      <c r="M25" s="91"/>
      <c r="Q25" s="91"/>
    </row>
    <row r="26" spans="1:17" ht="12.75" customHeight="1" x14ac:dyDescent="0.25">
      <c r="C26" s="91"/>
      <c r="D26" s="91"/>
      <c r="E26" s="91"/>
      <c r="F26" s="91"/>
      <c r="G26" s="345"/>
      <c r="H26" s="104"/>
      <c r="I26" s="345"/>
      <c r="J26" s="91"/>
      <c r="K26" s="91"/>
      <c r="L26" s="91"/>
      <c r="M26" s="104"/>
      <c r="Q26" s="91"/>
    </row>
    <row r="27" spans="1:17" ht="12.75" customHeight="1" x14ac:dyDescent="0.25">
      <c r="C27" s="91" t="s">
        <v>17</v>
      </c>
      <c r="D27" s="91"/>
      <c r="E27" s="91"/>
      <c r="F27" s="91"/>
      <c r="G27" s="346"/>
      <c r="H27" s="91"/>
      <c r="I27" s="346" t="str">
        <f>'ДЦ 63'!$I$24</f>
        <v>Паклина М.В., ВК (Пермский край)</v>
      </c>
      <c r="J27" s="91"/>
      <c r="K27" s="91"/>
      <c r="L27" s="91"/>
      <c r="M27" s="104"/>
      <c r="Q27" s="91"/>
    </row>
    <row r="28" spans="1:17" ht="12.75" customHeight="1" x14ac:dyDescent="0.3">
      <c r="C28" s="90"/>
      <c r="D28" s="90"/>
      <c r="E28" s="90"/>
      <c r="F28" s="90"/>
      <c r="G28" s="90"/>
      <c r="H28" s="90"/>
      <c r="I28" s="90"/>
    </row>
    <row r="29" spans="1:17" ht="12.75" customHeight="1" x14ac:dyDescent="0.3">
      <c r="C29" s="90" t="s">
        <v>89</v>
      </c>
      <c r="D29" s="91"/>
      <c r="E29" s="91"/>
      <c r="F29" s="91"/>
      <c r="G29" s="91"/>
      <c r="H29" s="90"/>
      <c r="I29" s="90" t="str">
        <f>'ДЦ 63'!$I$26</f>
        <v>Паклин П.А., ВК (Пермский край)</v>
      </c>
    </row>
    <row r="30" spans="1:17" ht="12.75" customHeight="1" x14ac:dyDescent="0.3">
      <c r="C30" s="90"/>
      <c r="D30" s="91"/>
      <c r="E30" s="90"/>
      <c r="F30" s="90"/>
      <c r="G30" s="90"/>
      <c r="H30" s="90"/>
      <c r="I30" s="91"/>
    </row>
    <row r="31" spans="1:17" ht="13" x14ac:dyDescent="0.3">
      <c r="C31" s="90" t="s">
        <v>18</v>
      </c>
      <c r="D31" s="91"/>
      <c r="E31" s="90"/>
      <c r="F31" s="90"/>
      <c r="G31" s="90"/>
      <c r="H31" s="90"/>
      <c r="I31" s="91" t="str">
        <f>'ДЦ 63'!$I$28</f>
        <v>Мошев Д.И., 1К (Пермский край)</v>
      </c>
    </row>
  </sheetData>
  <sheetProtection selectLockedCells="1" selectUnlockedCells="1"/>
  <autoFilter ref="B12:Q18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21">
    <sortCondition descending="1" ref="J14:J21"/>
  </sortState>
  <mergeCells count="29"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  <mergeCell ref="E9:N9"/>
    <mergeCell ref="E10:N10"/>
    <mergeCell ref="B9:D9"/>
    <mergeCell ref="B10:D10"/>
    <mergeCell ref="O12:O13"/>
    <mergeCell ref="B12:B13"/>
    <mergeCell ref="C12:D13"/>
    <mergeCell ref="E12:E13"/>
    <mergeCell ref="F12:F13"/>
    <mergeCell ref="G12:G13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9"/>
  <sheetViews>
    <sheetView zoomScaleSheetLayoutView="100" workbookViewId="0">
      <selection activeCell="B12" sqref="B12:Q13"/>
    </sheetView>
  </sheetViews>
  <sheetFormatPr defaultColWidth="9.1796875" defaultRowHeight="12.5" x14ac:dyDescent="0.25"/>
  <cols>
    <col min="1" max="1" width="0.453125" style="16" customWidth="1"/>
    <col min="2" max="2" width="6.54296875" style="16" customWidth="1"/>
    <col min="3" max="3" width="11.1796875" style="16" customWidth="1"/>
    <col min="4" max="4" width="11.36328125" style="16" customWidth="1"/>
    <col min="5" max="5" width="9.453125" style="16" customWidth="1"/>
    <col min="6" max="6" width="7.453125" style="16" customWidth="1"/>
    <col min="7" max="7" width="20.81640625" style="16" customWidth="1"/>
    <col min="8" max="8" width="24.453125" style="16" customWidth="1"/>
    <col min="9" max="9" width="8.26953125" style="16" customWidth="1"/>
    <col min="10" max="10" width="7.179687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6.54296875" style="16" customWidth="1"/>
    <col min="15" max="15" width="10.453125" style="16" customWidth="1"/>
    <col min="16" max="16" width="8.81640625" style="16" customWidth="1"/>
    <col min="17" max="17" width="19.363281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5.75" customHeight="1" x14ac:dyDescent="0.25">
      <c r="B6" s="792" t="s">
        <v>366</v>
      </c>
      <c r="C6" s="792"/>
      <c r="D6" s="792"/>
      <c r="E6" s="790" t="s">
        <v>1</v>
      </c>
      <c r="F6" s="791"/>
      <c r="G6" s="791"/>
      <c r="H6" s="791"/>
      <c r="I6" s="791"/>
      <c r="J6" s="791"/>
      <c r="K6" s="791"/>
      <c r="L6" s="791"/>
      <c r="M6" s="791"/>
      <c r="N6" s="791"/>
      <c r="O6" s="792" t="s">
        <v>105</v>
      </c>
      <c r="P6" s="792"/>
      <c r="Q6" s="792"/>
    </row>
    <row r="7" spans="1:17" ht="16.5" customHeight="1" x14ac:dyDescent="0.25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796" t="s">
        <v>20</v>
      </c>
      <c r="P7" s="796"/>
      <c r="Q7" s="796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799" t="s">
        <v>2</v>
      </c>
      <c r="P8" s="799"/>
      <c r="Q8" s="799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290" t="s">
        <v>3</v>
      </c>
      <c r="P9" s="290" t="s">
        <v>4</v>
      </c>
      <c r="Q9" s="290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203</v>
      </c>
      <c r="F10" s="808"/>
      <c r="G10" s="808"/>
      <c r="H10" s="808"/>
      <c r="I10" s="808"/>
      <c r="J10" s="808"/>
      <c r="K10" s="808"/>
      <c r="L10" s="808"/>
      <c r="M10" s="808"/>
      <c r="N10" s="808"/>
      <c r="O10" s="298">
        <v>84</v>
      </c>
      <c r="P10" s="298">
        <v>72</v>
      </c>
      <c r="Q10" s="298">
        <v>57</v>
      </c>
    </row>
    <row r="11" spans="1:17" s="4" customFormat="1" ht="13.5" thickBot="1" x14ac:dyDescent="0.3">
      <c r="B11" s="96"/>
      <c r="C11" s="96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6"/>
      <c r="P11" s="96"/>
      <c r="Q11" s="96"/>
    </row>
    <row r="12" spans="1:17" s="6" customFormat="1" ht="11.25" customHeight="1" x14ac:dyDescent="0.25">
      <c r="B12" s="809" t="s">
        <v>6</v>
      </c>
      <c r="C12" s="823" t="s">
        <v>67</v>
      </c>
      <c r="D12" s="823"/>
      <c r="E12" s="823" t="s">
        <v>7</v>
      </c>
      <c r="F12" s="823" t="s">
        <v>8</v>
      </c>
      <c r="G12" s="823" t="s">
        <v>9</v>
      </c>
      <c r="H12" s="823" t="s">
        <v>10</v>
      </c>
      <c r="I12" s="823" t="s">
        <v>11</v>
      </c>
      <c r="J12" s="823" t="s">
        <v>12</v>
      </c>
      <c r="K12" s="825" t="s">
        <v>19</v>
      </c>
      <c r="L12" s="825"/>
      <c r="M12" s="823" t="s">
        <v>22</v>
      </c>
      <c r="N12" s="823" t="s">
        <v>13</v>
      </c>
      <c r="O12" s="823" t="s">
        <v>14</v>
      </c>
      <c r="P12" s="823" t="s">
        <v>15</v>
      </c>
      <c r="Q12" s="805"/>
    </row>
    <row r="13" spans="1:17" s="6" customFormat="1" ht="13.5" thickBot="1" x14ac:dyDescent="0.3">
      <c r="B13" s="810"/>
      <c r="C13" s="824"/>
      <c r="D13" s="824"/>
      <c r="E13" s="824"/>
      <c r="F13" s="824"/>
      <c r="G13" s="824"/>
      <c r="H13" s="824"/>
      <c r="I13" s="824"/>
      <c r="J13" s="824"/>
      <c r="K13" s="677" t="s">
        <v>21</v>
      </c>
      <c r="L13" s="677" t="s">
        <v>23</v>
      </c>
      <c r="M13" s="824"/>
      <c r="N13" s="824"/>
      <c r="O13" s="824"/>
      <c r="P13" s="824"/>
      <c r="Q13" s="806"/>
    </row>
    <row r="14" spans="1:17" ht="13" x14ac:dyDescent="0.3">
      <c r="A14" s="16">
        <v>75</v>
      </c>
      <c r="B14" s="650">
        <v>1</v>
      </c>
      <c r="C14" s="664" t="str">
        <f>VLOOKUP(A14,Список!$A$2:$J$123,3)</f>
        <v>Клепиков Артём</v>
      </c>
      <c r="D14" s="665"/>
      <c r="E14" s="666">
        <f>VLOOKUP(A14,Список!$A$2:$J$123,4)</f>
        <v>1998</v>
      </c>
      <c r="F14" s="667" t="str">
        <f>VLOOKUP(A14,Список!$A$2:$J$123,5)</f>
        <v>МСМК</v>
      </c>
      <c r="G14" s="668" t="str">
        <f>VLOOKUP(A14,Список!$A$2:$J$123,6)</f>
        <v>Кировская область</v>
      </c>
      <c r="H14" s="669" t="str">
        <f>VLOOKUP(A14,Список!$A$2:$J$123,7)</f>
        <v>КОГАУ «СШОР «Юность»</v>
      </c>
      <c r="I14" s="670">
        <f>VLOOKUP(A14,Список!$A$2:$J$123,8)</f>
        <v>91.65</v>
      </c>
      <c r="J14" s="671">
        <v>80</v>
      </c>
      <c r="K14" s="672"/>
      <c r="L14" s="673"/>
      <c r="M14" s="674"/>
      <c r="N14" s="659">
        <f>IF(B14=1,20,IF(B14=2,18,IF(B14=3,16,IF(B14&gt;19,0,19-B14))))</f>
        <v>20</v>
      </c>
      <c r="O14" s="675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МС</v>
      </c>
      <c r="P14" s="676" t="str">
        <f>VLOOKUP(A14,Список!$A$2:$J$123,9)</f>
        <v>Малков Е.И.</v>
      </c>
      <c r="Q14" s="651"/>
    </row>
    <row r="15" spans="1:17" s="6" customFormat="1" ht="13" x14ac:dyDescent="0.3">
      <c r="A15" s="6">
        <v>40</v>
      </c>
      <c r="B15" s="247">
        <v>2</v>
      </c>
      <c r="C15" s="469" t="str">
        <f>VLOOKUP(A15,Список!$A$2:$J$123,3)</f>
        <v>Попов Севастьян</v>
      </c>
      <c r="D15" s="470"/>
      <c r="E15" s="454">
        <f>VLOOKUP(A15,Список!$A$2:$J$123,4)</f>
        <v>2005</v>
      </c>
      <c r="F15" s="455" t="str">
        <f>VLOOKUP(A15,Список!$A$2:$J$123,5)</f>
        <v>КМС</v>
      </c>
      <c r="G15" s="456" t="str">
        <f>VLOOKUP(A15,Список!$A$2:$J$123,6)</f>
        <v>Пермский край</v>
      </c>
      <c r="H15" s="457" t="str">
        <f>VLOOKUP(A15,Список!$A$2:$J$123,7)</f>
        <v>МБУ ДО «ДЮСШ «Спарт»</v>
      </c>
      <c r="I15" s="471">
        <f>VLOOKUP(A15,Список!$A$2:$J$123,8)</f>
        <v>85.65</v>
      </c>
      <c r="J15" s="472">
        <v>58</v>
      </c>
      <c r="K15" s="479"/>
      <c r="L15" s="473"/>
      <c r="M15" s="480"/>
      <c r="N15" s="458">
        <f>IF(B15=1,20,IF(B15=2,18,IF(B15=3,16,IF(B15&gt;19,0,19-B15))))</f>
        <v>18</v>
      </c>
      <c r="O15" s="481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КМС</v>
      </c>
      <c r="P15" s="474" t="str">
        <f>VLOOKUP(A15,Список!$A$2:$J$123,9)</f>
        <v>Маматов Г.Т., Мартынов Д.И.</v>
      </c>
      <c r="Q15" s="406"/>
    </row>
    <row r="16" spans="1:17" ht="13.5" thickBot="1" x14ac:dyDescent="0.35">
      <c r="A16" s="16">
        <v>69</v>
      </c>
      <c r="B16" s="408">
        <v>3</v>
      </c>
      <c r="C16" s="409" t="str">
        <f>VLOOKUP(A16,Список!$A$2:$J$123,3)</f>
        <v>Булдаков Никита</v>
      </c>
      <c r="D16" s="410"/>
      <c r="E16" s="411">
        <f>VLOOKUP(A16,Список!$A$2:$J$123,4)</f>
        <v>1997</v>
      </c>
      <c r="F16" s="412" t="str">
        <f>VLOOKUP(A16,Список!$A$2:$J$123,5)</f>
        <v>МС</v>
      </c>
      <c r="G16" s="413" t="str">
        <f>VLOOKUP(A16,Список!$A$2:$J$123,6)</f>
        <v>Удмуртская республика</v>
      </c>
      <c r="H16" s="414"/>
      <c r="I16" s="415">
        <f>VLOOKUP(A16,Список!$A$2:$J$123,8)</f>
        <v>90.45</v>
      </c>
      <c r="J16" s="477">
        <v>50</v>
      </c>
      <c r="K16" s="483"/>
      <c r="L16" s="417"/>
      <c r="M16" s="418"/>
      <c r="N16" s="419">
        <f t="shared" ref="N16:N18" si="0">IF(B16=1,20,IF(B16=2,18,IF(B16=3,16,IF(B16&gt;19,0,19-B16))))</f>
        <v>16</v>
      </c>
      <c r="O16" s="420" t="str">
        <f t="shared" ref="O16:O18" si="1"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-</v>
      </c>
      <c r="P16" s="421" t="str">
        <f>VLOOKUP(A16,Список!$A$2:$J$123,9)</f>
        <v>Веретенников С.А.</v>
      </c>
      <c r="Q16" s="503"/>
    </row>
    <row r="17" spans="2:17" s="6" customFormat="1" ht="13" hidden="1" x14ac:dyDescent="0.3">
      <c r="B17" s="435"/>
      <c r="C17" s="436" t="e">
        <f>VLOOKUP(A17,Список!$A$2:$J$123,3)</f>
        <v>#N/A</v>
      </c>
      <c r="D17" s="437"/>
      <c r="E17" s="438" t="e">
        <f>VLOOKUP(A17,Список!$A$2:$J$123,4)</f>
        <v>#N/A</v>
      </c>
      <c r="F17" s="439" t="e">
        <f>VLOOKUP(A17,Список!$A$2:$J$123,5)</f>
        <v>#N/A</v>
      </c>
      <c r="G17" s="440" t="e">
        <f>VLOOKUP(A17,Список!$A$2:$J$123,6)</f>
        <v>#N/A</v>
      </c>
      <c r="H17" s="441" t="e">
        <f>VLOOKUP(A17,Список!$A$2:$J$123,7)</f>
        <v>#N/A</v>
      </c>
      <c r="I17" s="337" t="e">
        <f>VLOOKUP(A17,Список!$A$2:$J$123,8)</f>
        <v>#N/A</v>
      </c>
      <c r="J17" s="338"/>
      <c r="K17" s="339"/>
      <c r="L17" s="99"/>
      <c r="M17" s="100"/>
      <c r="N17" s="442">
        <f t="shared" si="0"/>
        <v>19</v>
      </c>
      <c r="O17" s="101" t="e">
        <f t="shared" si="1"/>
        <v>#N/A</v>
      </c>
      <c r="P17" s="443" t="e">
        <f>VLOOKUP(A17,Список!$A$2:$J$123,9)</f>
        <v>#N/A</v>
      </c>
      <c r="Q17" s="444"/>
    </row>
    <row r="18" spans="2:17" s="6" customFormat="1" ht="13" hidden="1" x14ac:dyDescent="0.3">
      <c r="B18" s="246"/>
      <c r="C18" s="143" t="e">
        <f>VLOOKUP(A18,Список!$A$2:$J$123,3)</f>
        <v>#N/A</v>
      </c>
      <c r="D18" s="112"/>
      <c r="E18" s="110" t="e">
        <f>VLOOKUP(A18,Список!$A$2:$J$123,4)</f>
        <v>#N/A</v>
      </c>
      <c r="F18" s="358" t="e">
        <f>VLOOKUP(A18,Список!$A$2:$J$123,5)</f>
        <v>#N/A</v>
      </c>
      <c r="G18" s="359" t="e">
        <f>VLOOKUP(A18,Список!$A$2:$J$123,6)</f>
        <v>#N/A</v>
      </c>
      <c r="H18" s="210" t="e">
        <f>VLOOKUP(A18,Список!$A$2:$J$123,7)</f>
        <v>#N/A</v>
      </c>
      <c r="I18" s="337" t="e">
        <f>VLOOKUP(A18,Список!$A$2:$J$123,8)</f>
        <v>#N/A</v>
      </c>
      <c r="J18" s="338"/>
      <c r="K18" s="339"/>
      <c r="L18" s="99"/>
      <c r="M18" s="100"/>
      <c r="N18" s="115">
        <f t="shared" si="0"/>
        <v>19</v>
      </c>
      <c r="O18" s="101" t="e">
        <f t="shared" si="1"/>
        <v>#N/A</v>
      </c>
      <c r="P18" s="340" t="e">
        <f>VLOOKUP(A18,Список!$A$2:$J$123,9)</f>
        <v>#N/A</v>
      </c>
      <c r="Q18" s="134"/>
    </row>
    <row r="19" spans="2:17" s="12" customFormat="1" ht="13" x14ac:dyDescent="0.25">
      <c r="B19" s="138"/>
      <c r="C19" s="175"/>
      <c r="D19" s="105"/>
      <c r="E19" s="141"/>
      <c r="F19" s="141"/>
      <c r="G19" s="141"/>
      <c r="H19" s="141"/>
      <c r="I19" s="139"/>
      <c r="J19" s="211"/>
      <c r="K19" s="291"/>
      <c r="L19" s="291"/>
      <c r="M19" s="140"/>
      <c r="N19" s="140"/>
      <c r="O19" s="141"/>
      <c r="P19" s="105"/>
      <c r="Q19" s="212"/>
    </row>
    <row r="20" spans="2:17" s="4" customFormat="1" ht="12.75" customHeight="1" x14ac:dyDescent="0.25"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</row>
    <row r="21" spans="2:17" ht="12.75" customHeight="1" x14ac:dyDescent="0.25">
      <c r="I21" s="91"/>
      <c r="J21" s="91"/>
      <c r="K21" s="91"/>
      <c r="L21" s="91"/>
      <c r="M21" s="91"/>
      <c r="Q21" s="91"/>
    </row>
    <row r="22" spans="2:17" ht="12.75" customHeight="1" x14ac:dyDescent="0.25">
      <c r="C22" s="91" t="s">
        <v>16</v>
      </c>
      <c r="D22" s="91"/>
      <c r="E22" s="91"/>
      <c r="F22" s="91"/>
      <c r="G22" s="345"/>
      <c r="H22" s="104"/>
      <c r="I22" s="345" t="str">
        <f>'ДЦ 63'!$I$22</f>
        <v>Ческис О.И., 1К (Пермский край)</v>
      </c>
      <c r="J22" s="91"/>
      <c r="K22" s="91"/>
      <c r="L22" s="91"/>
      <c r="M22" s="91"/>
      <c r="Q22" s="91"/>
    </row>
    <row r="23" spans="2:17" ht="12.75" customHeight="1" x14ac:dyDescent="0.25">
      <c r="C23" s="91"/>
      <c r="D23" s="91"/>
      <c r="E23" s="91"/>
      <c r="F23" s="91"/>
      <c r="G23" s="345"/>
      <c r="H23" s="104"/>
      <c r="I23" s="345"/>
      <c r="J23" s="91"/>
      <c r="K23" s="91"/>
      <c r="L23" s="91"/>
      <c r="M23" s="91"/>
      <c r="Q23" s="91"/>
    </row>
    <row r="24" spans="2:17" ht="12.75" customHeight="1" x14ac:dyDescent="0.25">
      <c r="C24" s="91" t="s">
        <v>17</v>
      </c>
      <c r="D24" s="91"/>
      <c r="E24" s="91"/>
      <c r="F24" s="91"/>
      <c r="G24" s="346"/>
      <c r="H24" s="91"/>
      <c r="I24" s="346" t="str">
        <f>'ДЦ 63'!$I$24</f>
        <v>Паклина М.В., ВК (Пермский край)</v>
      </c>
      <c r="J24" s="91"/>
      <c r="K24" s="91"/>
      <c r="L24" s="91"/>
      <c r="M24" s="104"/>
      <c r="Q24" s="91"/>
    </row>
    <row r="25" spans="2:17" ht="12.75" customHeight="1" x14ac:dyDescent="0.3">
      <c r="C25" s="90"/>
      <c r="D25" s="90"/>
      <c r="E25" s="90"/>
      <c r="F25" s="90"/>
      <c r="G25" s="90"/>
      <c r="H25" s="90"/>
      <c r="I25" s="90"/>
      <c r="J25" s="91"/>
      <c r="K25" s="91"/>
      <c r="L25" s="91"/>
      <c r="M25" s="104"/>
      <c r="Q25" s="91"/>
    </row>
    <row r="26" spans="2:17" ht="12.75" customHeight="1" x14ac:dyDescent="0.3">
      <c r="C26" s="90" t="s">
        <v>89</v>
      </c>
      <c r="D26" s="91"/>
      <c r="E26" s="91"/>
      <c r="F26" s="91"/>
      <c r="G26" s="91"/>
      <c r="H26" s="90"/>
      <c r="I26" s="90" t="str">
        <f>'ДЦ 63'!$I$26</f>
        <v>Паклин П.А., ВК (Пермский край)</v>
      </c>
    </row>
    <row r="27" spans="2:17" ht="12.75" customHeight="1" x14ac:dyDescent="0.3">
      <c r="C27" s="90"/>
      <c r="D27" s="91"/>
      <c r="E27" s="90"/>
      <c r="F27" s="90"/>
      <c r="G27" s="90"/>
      <c r="H27" s="90"/>
      <c r="I27" s="91"/>
    </row>
    <row r="28" spans="2:17" ht="12.75" customHeight="1" x14ac:dyDescent="0.3">
      <c r="C28" s="90" t="s">
        <v>18</v>
      </c>
      <c r="D28" s="91"/>
      <c r="E28" s="90"/>
      <c r="F28" s="90"/>
      <c r="G28" s="90"/>
      <c r="H28" s="90"/>
      <c r="I28" s="91" t="str">
        <f>'ДЦ 63'!$I$28</f>
        <v>Мошев Д.И., 1К (Пермский край)</v>
      </c>
    </row>
    <row r="29" spans="2:17" ht="13" x14ac:dyDescent="0.25">
      <c r="C29" s="91"/>
      <c r="H29" s="91"/>
      <c r="I29" s="176"/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8">
    <sortCondition descending="1" ref="J14:J18"/>
  </sortState>
  <mergeCells count="29">
    <mergeCell ref="B10:D10"/>
    <mergeCell ref="H12:H13"/>
    <mergeCell ref="I12:I13"/>
    <mergeCell ref="J12:J13"/>
    <mergeCell ref="K12:L12"/>
    <mergeCell ref="G12:G13"/>
    <mergeCell ref="B1:Q1"/>
    <mergeCell ref="B2:Q2"/>
    <mergeCell ref="B3:Q3"/>
    <mergeCell ref="B4:Q4"/>
    <mergeCell ref="B6:D6"/>
    <mergeCell ref="E6:N6"/>
    <mergeCell ref="O6:Q6"/>
    <mergeCell ref="O12:O13"/>
    <mergeCell ref="P12:Q13"/>
    <mergeCell ref="B9:D9"/>
    <mergeCell ref="B7:D7"/>
    <mergeCell ref="E7:N7"/>
    <mergeCell ref="O7:Q7"/>
    <mergeCell ref="E8:N8"/>
    <mergeCell ref="O8:Q8"/>
    <mergeCell ref="M12:M13"/>
    <mergeCell ref="N12:N13"/>
    <mergeCell ref="E9:N9"/>
    <mergeCell ref="E10:N10"/>
    <mergeCell ref="B12:B13"/>
    <mergeCell ref="C12:D13"/>
    <mergeCell ref="E12:E13"/>
    <mergeCell ref="F12:F13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7"/>
  <sheetViews>
    <sheetView zoomScaleSheetLayoutView="100" workbookViewId="0">
      <selection activeCell="J14" sqref="J14"/>
    </sheetView>
  </sheetViews>
  <sheetFormatPr defaultColWidth="9.1796875" defaultRowHeight="12.5" x14ac:dyDescent="0.25"/>
  <cols>
    <col min="1" max="1" width="0.7265625" style="16" customWidth="1"/>
    <col min="2" max="2" width="6.54296875" style="16" customWidth="1"/>
    <col min="3" max="3" width="11.36328125" style="16" customWidth="1"/>
    <col min="4" max="4" width="11.54296875" style="16" customWidth="1"/>
    <col min="5" max="5" width="9.453125" style="16" customWidth="1"/>
    <col min="6" max="6" width="7.453125" style="16" customWidth="1"/>
    <col min="7" max="7" width="20.81640625" style="16" customWidth="1"/>
    <col min="8" max="8" width="24.453125" style="16" customWidth="1"/>
    <col min="9" max="9" width="8.26953125" style="16" customWidth="1"/>
    <col min="10" max="10" width="7.179687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6.54296875" style="16" customWidth="1"/>
    <col min="15" max="15" width="10.453125" style="16" customWidth="1"/>
    <col min="16" max="16" width="7.81640625" style="16" customWidth="1"/>
    <col min="17" max="17" width="18.363281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5.75" customHeight="1" x14ac:dyDescent="0.25">
      <c r="B6" s="792" t="s">
        <v>366</v>
      </c>
      <c r="C6" s="792"/>
      <c r="D6" s="792"/>
      <c r="E6" s="790" t="s">
        <v>1</v>
      </c>
      <c r="F6" s="791"/>
      <c r="G6" s="791"/>
      <c r="H6" s="791"/>
      <c r="I6" s="791"/>
      <c r="J6" s="791"/>
      <c r="K6" s="791"/>
      <c r="L6" s="791"/>
      <c r="M6" s="791"/>
      <c r="N6" s="791"/>
      <c r="O6" s="792" t="s">
        <v>105</v>
      </c>
      <c r="P6" s="792"/>
      <c r="Q6" s="792"/>
    </row>
    <row r="7" spans="1:17" ht="16.5" customHeight="1" x14ac:dyDescent="0.25">
      <c r="B7" s="792" t="s">
        <v>367</v>
      </c>
      <c r="C7" s="792"/>
      <c r="D7" s="792"/>
      <c r="E7" s="790" t="s">
        <v>127</v>
      </c>
      <c r="F7" s="790"/>
      <c r="G7" s="790"/>
      <c r="H7" s="790"/>
      <c r="I7" s="790"/>
      <c r="J7" s="790"/>
      <c r="K7" s="790"/>
      <c r="L7" s="790"/>
      <c r="M7" s="790"/>
      <c r="N7" s="790"/>
      <c r="O7" s="796" t="s">
        <v>20</v>
      </c>
      <c r="P7" s="796"/>
      <c r="Q7" s="796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799" t="s">
        <v>2</v>
      </c>
      <c r="P8" s="799"/>
      <c r="Q8" s="799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113</v>
      </c>
      <c r="F9" s="790"/>
      <c r="G9" s="790"/>
      <c r="H9" s="790"/>
      <c r="I9" s="790"/>
      <c r="J9" s="790"/>
      <c r="K9" s="790"/>
      <c r="L9" s="790"/>
      <c r="M9" s="790"/>
      <c r="N9" s="800"/>
      <c r="O9" s="290" t="s">
        <v>3</v>
      </c>
      <c r="P9" s="290" t="s">
        <v>4</v>
      </c>
      <c r="Q9" s="290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205</v>
      </c>
      <c r="F10" s="808"/>
      <c r="G10" s="808"/>
      <c r="H10" s="808"/>
      <c r="I10" s="808"/>
      <c r="J10" s="808"/>
      <c r="K10" s="808"/>
      <c r="L10" s="808"/>
      <c r="M10" s="808"/>
      <c r="N10" s="808"/>
      <c r="O10" s="299">
        <v>88</v>
      </c>
      <c r="P10" s="299">
        <v>75</v>
      </c>
      <c r="Q10" s="299">
        <v>62</v>
      </c>
    </row>
    <row r="11" spans="1:17" s="4" customFormat="1" ht="13.5" thickBot="1" x14ac:dyDescent="0.3">
      <c r="B11" s="96"/>
      <c r="C11" s="96"/>
      <c r="D11" s="96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6"/>
      <c r="P11" s="96"/>
      <c r="Q11" s="96"/>
    </row>
    <row r="12" spans="1:17" s="6" customFormat="1" ht="11.25" customHeight="1" x14ac:dyDescent="0.25">
      <c r="B12" s="809" t="s">
        <v>6</v>
      </c>
      <c r="C12" s="823" t="s">
        <v>67</v>
      </c>
      <c r="D12" s="823"/>
      <c r="E12" s="820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22" t="s">
        <v>19</v>
      </c>
      <c r="L12" s="822"/>
      <c r="M12" s="816" t="s">
        <v>22</v>
      </c>
      <c r="N12" s="816" t="s">
        <v>13</v>
      </c>
      <c r="O12" s="816" t="s">
        <v>14</v>
      </c>
      <c r="P12" s="816" t="s">
        <v>15</v>
      </c>
      <c r="Q12" s="818"/>
    </row>
    <row r="13" spans="1:17" s="6" customFormat="1" ht="13.5" thickBot="1" x14ac:dyDescent="0.3">
      <c r="B13" s="810"/>
      <c r="C13" s="824"/>
      <c r="D13" s="824"/>
      <c r="E13" s="821"/>
      <c r="F13" s="817"/>
      <c r="G13" s="817"/>
      <c r="H13" s="817"/>
      <c r="I13" s="817"/>
      <c r="J13" s="817"/>
      <c r="K13" s="663" t="s">
        <v>21</v>
      </c>
      <c r="L13" s="663" t="s">
        <v>23</v>
      </c>
      <c r="M13" s="817"/>
      <c r="N13" s="817"/>
      <c r="O13" s="817"/>
      <c r="P13" s="817"/>
      <c r="Q13" s="819"/>
    </row>
    <row r="14" spans="1:17" ht="13" x14ac:dyDescent="0.3">
      <c r="A14" s="16">
        <v>64</v>
      </c>
      <c r="B14" s="653">
        <v>1</v>
      </c>
      <c r="C14" s="678" t="str">
        <f>VLOOKUP(A14,Список!$A$2:$J$123,3)</f>
        <v>Константинов Александр</v>
      </c>
      <c r="D14" s="679"/>
      <c r="E14" s="666">
        <f>VLOOKUP(A14,Список!$A$2:$J$123,4)</f>
        <v>2003</v>
      </c>
      <c r="F14" s="667" t="str">
        <f>VLOOKUP(A14,Список!$A$2:$J$123,5)</f>
        <v>КМС</v>
      </c>
      <c r="G14" s="668" t="str">
        <f>VLOOKUP(A14,Список!$A$2:$J$123,6)</f>
        <v>Чувашская республика</v>
      </c>
      <c r="H14" s="669"/>
      <c r="I14" s="654">
        <f>VLOOKUP(A14,Список!$A$2:$J$123,8)</f>
        <v>114.8</v>
      </c>
      <c r="J14" s="655">
        <v>61</v>
      </c>
      <c r="K14" s="656"/>
      <c r="L14" s="657"/>
      <c r="M14" s="658"/>
      <c r="N14" s="659">
        <f>IF(B14=1,20,IF(B14=2,18,IF(B14=3,16,IF(B14&gt;19,0,19-B14))))</f>
        <v>20</v>
      </c>
      <c r="O14" s="660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-</v>
      </c>
      <c r="P14" s="661" t="str">
        <f>VLOOKUP(A14,Список!$A$2:$J$123,9)</f>
        <v>Глинкин Б.Н</v>
      </c>
      <c r="Q14" s="662"/>
    </row>
    <row r="15" spans="1:17" ht="13.5" thickBot="1" x14ac:dyDescent="0.35">
      <c r="A15" s="16">
        <v>57</v>
      </c>
      <c r="B15" s="408">
        <v>2</v>
      </c>
      <c r="C15" s="424" t="str">
        <f>VLOOKUP(A15,Список!$A$2:$J$123,3)</f>
        <v>Носков Андрей</v>
      </c>
      <c r="D15" s="425"/>
      <c r="E15" s="411">
        <f>VLOOKUP(A15,Список!$A$2:$J$123,4)</f>
        <v>1993</v>
      </c>
      <c r="F15" s="412" t="str">
        <f>VLOOKUP(A15,Список!$A$2:$J$123,5)</f>
        <v>КМС</v>
      </c>
      <c r="G15" s="413" t="str">
        <f>VLOOKUP(A15,Список!$A$2:$J$123,6)</f>
        <v>Пермский край</v>
      </c>
      <c r="H15" s="414" t="str">
        <f>VLOOKUP(A15,Список!$A$2:$J$123,7)</f>
        <v>ДО ДС ДЮ «Прикамье»</v>
      </c>
      <c r="I15" s="426">
        <f>VLOOKUP(A15,Список!$A$2:$J$123,8)</f>
        <v>98.35</v>
      </c>
      <c r="J15" s="427">
        <v>22</v>
      </c>
      <c r="K15" s="428"/>
      <c r="L15" s="429"/>
      <c r="M15" s="430"/>
      <c r="N15" s="419">
        <f t="shared" ref="N15:N18" si="0">IF(B15=1,20,IF(B15=2,18,IF(B15=3,16,IF(B15&gt;19,0,19-B15))))</f>
        <v>18</v>
      </c>
      <c r="O15" s="431" t="str">
        <f t="shared" ref="O15:O18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-</v>
      </c>
      <c r="P15" s="432" t="str">
        <f>VLOOKUP(A15,Список!$A$2:$J$123,9)</f>
        <v>Мошев Д.И</v>
      </c>
      <c r="Q15" s="434"/>
    </row>
    <row r="16" spans="1:17" s="6" customFormat="1" ht="13" hidden="1" x14ac:dyDescent="0.3">
      <c r="B16" s="435"/>
      <c r="C16" s="436" t="e">
        <f>VLOOKUP(A16,Список!$A$2:$J$123,3)</f>
        <v>#N/A</v>
      </c>
      <c r="D16" s="437"/>
      <c r="E16" s="438" t="e">
        <f>VLOOKUP(A16,Список!$A$2:$J$123,4)</f>
        <v>#N/A</v>
      </c>
      <c r="F16" s="439" t="e">
        <f>VLOOKUP(A16,Список!$A$2:$J$123,5)</f>
        <v>#N/A</v>
      </c>
      <c r="G16" s="440" t="e">
        <f>VLOOKUP(A16,Список!$A$2:$J$123,6)</f>
        <v>#N/A</v>
      </c>
      <c r="H16" s="441" t="e">
        <f>VLOOKUP(A16,Список!$A$2:$J$123,7)</f>
        <v>#N/A</v>
      </c>
      <c r="I16" s="337" t="e">
        <f>VLOOKUP(A16,Список!$A$2:$J$123,8)</f>
        <v>#N/A</v>
      </c>
      <c r="J16" s="338"/>
      <c r="K16" s="339"/>
      <c r="L16" s="99"/>
      <c r="M16" s="100"/>
      <c r="N16" s="442">
        <f t="shared" si="0"/>
        <v>19</v>
      </c>
      <c r="O16" s="101" t="e">
        <f t="shared" si="1"/>
        <v>#N/A</v>
      </c>
      <c r="P16" s="443" t="e">
        <f>VLOOKUP(A16,Список!$A$2:$J$123,9)</f>
        <v>#N/A</v>
      </c>
      <c r="Q16" s="448"/>
    </row>
    <row r="17" spans="2:17" ht="13" hidden="1" x14ac:dyDescent="0.3">
      <c r="B17" s="246"/>
      <c r="C17" s="143" t="e">
        <f>VLOOKUP(A17,Список!$A$2:$J$123,3)</f>
        <v>#N/A</v>
      </c>
      <c r="D17" s="112"/>
      <c r="E17" s="110" t="e">
        <f>VLOOKUP(A17,Список!$A$2:$J$123,4)</f>
        <v>#N/A</v>
      </c>
      <c r="F17" s="358" t="e">
        <f>VLOOKUP(A17,Список!$A$2:$J$123,5)</f>
        <v>#N/A</v>
      </c>
      <c r="G17" s="359" t="e">
        <f>VLOOKUP(A17,Список!$A$2:$J$123,6)</f>
        <v>#N/A</v>
      </c>
      <c r="H17" s="210" t="e">
        <f>VLOOKUP(A17,Список!$A$2:$J$123,7)</f>
        <v>#N/A</v>
      </c>
      <c r="I17" s="337" t="e">
        <f>VLOOKUP(A17,Список!$A$2:$J$123,8)</f>
        <v>#N/A</v>
      </c>
      <c r="J17" s="338"/>
      <c r="K17" s="339"/>
      <c r="L17" s="99"/>
      <c r="M17" s="100"/>
      <c r="N17" s="115">
        <f t="shared" si="0"/>
        <v>19</v>
      </c>
      <c r="O17" s="101" t="e">
        <f t="shared" si="1"/>
        <v>#N/A</v>
      </c>
      <c r="P17" s="340" t="e">
        <f>VLOOKUP(A17,Список!$A$2:$J$123,9)</f>
        <v>#N/A</v>
      </c>
      <c r="Q17" s="134"/>
    </row>
    <row r="18" spans="2:17" s="6" customFormat="1" ht="13" hidden="1" x14ac:dyDescent="0.3">
      <c r="B18" s="246"/>
      <c r="C18" s="143" t="e">
        <f>VLOOKUP(A18,Список!$A$2:$J$123,3)</f>
        <v>#N/A</v>
      </c>
      <c r="D18" s="112"/>
      <c r="E18" s="110" t="e">
        <f>VLOOKUP(A18,Список!$A$2:$J$123,4)</f>
        <v>#N/A</v>
      </c>
      <c r="F18" s="358" t="e">
        <f>VLOOKUP(A18,Список!$A$2:$J$123,5)</f>
        <v>#N/A</v>
      </c>
      <c r="G18" s="359" t="e">
        <f>VLOOKUP(A18,Список!$A$2:$J$123,6)</f>
        <v>#N/A</v>
      </c>
      <c r="H18" s="210" t="e">
        <f>VLOOKUP(A18,Список!$A$2:$J$123,7)</f>
        <v>#N/A</v>
      </c>
      <c r="I18" s="337" t="e">
        <f>VLOOKUP(A18,Список!$A$2:$J$123,8)</f>
        <v>#N/A</v>
      </c>
      <c r="J18" s="338"/>
      <c r="K18" s="339"/>
      <c r="L18" s="99"/>
      <c r="M18" s="100"/>
      <c r="N18" s="115">
        <f t="shared" si="0"/>
        <v>19</v>
      </c>
      <c r="O18" s="101" t="e">
        <f t="shared" si="1"/>
        <v>#N/A</v>
      </c>
      <c r="P18" s="340" t="e">
        <f>VLOOKUP(A18,Список!$A$2:$J$123,9)</f>
        <v>#N/A</v>
      </c>
      <c r="Q18" s="137"/>
    </row>
    <row r="19" spans="2:17" ht="12.75" customHeight="1" x14ac:dyDescent="0.25">
      <c r="I19" s="91"/>
      <c r="J19" s="91"/>
      <c r="K19" s="91"/>
      <c r="L19" s="91"/>
      <c r="M19" s="91"/>
      <c r="Q19" s="91"/>
    </row>
    <row r="20" spans="2:17" ht="12.75" customHeight="1" x14ac:dyDescent="0.25">
      <c r="C20" s="91"/>
      <c r="D20" s="91"/>
      <c r="E20" s="91"/>
      <c r="G20" s="104"/>
      <c r="H20" s="97"/>
      <c r="I20" s="177"/>
      <c r="J20" s="91"/>
      <c r="K20" s="91"/>
      <c r="L20" s="91"/>
      <c r="M20" s="91"/>
      <c r="Q20" s="91"/>
    </row>
    <row r="21" spans="2:17" ht="12.75" customHeight="1" x14ac:dyDescent="0.25">
      <c r="C21" s="91" t="s">
        <v>16</v>
      </c>
      <c r="D21" s="91"/>
      <c r="E21" s="91"/>
      <c r="F21" s="91"/>
      <c r="G21" s="345"/>
      <c r="H21" s="104"/>
      <c r="I21" s="345" t="str">
        <f>'ДЦ 63'!$I$22</f>
        <v>Ческис О.И., 1К (Пермский край)</v>
      </c>
      <c r="J21" s="91"/>
      <c r="K21" s="91"/>
      <c r="L21" s="91"/>
      <c r="M21" s="104"/>
      <c r="Q21" s="91"/>
    </row>
    <row r="22" spans="2:17" ht="12.75" customHeight="1" x14ac:dyDescent="0.25">
      <c r="C22" s="91"/>
      <c r="D22" s="91"/>
      <c r="E22" s="91"/>
      <c r="F22" s="91"/>
      <c r="G22" s="345"/>
      <c r="H22" s="104"/>
      <c r="I22" s="345"/>
      <c r="J22" s="91"/>
      <c r="K22" s="91"/>
      <c r="L22" s="91"/>
      <c r="M22" s="104"/>
      <c r="Q22" s="91"/>
    </row>
    <row r="23" spans="2:17" ht="12.75" customHeight="1" x14ac:dyDescent="0.25">
      <c r="C23" s="91" t="s">
        <v>17</v>
      </c>
      <c r="D23" s="91"/>
      <c r="E23" s="91"/>
      <c r="F23" s="91"/>
      <c r="G23" s="346"/>
      <c r="H23" s="91"/>
      <c r="I23" s="346" t="str">
        <f>'ДЦ 63'!$I$24</f>
        <v>Паклина М.В., ВК (Пермский край)</v>
      </c>
    </row>
    <row r="24" spans="2:17" ht="12.75" customHeight="1" x14ac:dyDescent="0.3">
      <c r="C24" s="90"/>
      <c r="D24" s="90"/>
      <c r="E24" s="90"/>
      <c r="F24" s="90"/>
      <c r="G24" s="90"/>
      <c r="H24" s="90"/>
      <c r="I24" s="90"/>
    </row>
    <row r="25" spans="2:17" ht="12.75" customHeight="1" x14ac:dyDescent="0.3">
      <c r="C25" s="90" t="s">
        <v>89</v>
      </c>
      <c r="D25" s="91"/>
      <c r="E25" s="91"/>
      <c r="F25" s="91"/>
      <c r="G25" s="91"/>
      <c r="H25" s="90"/>
      <c r="I25" s="90" t="str">
        <f>'ДЦ 63'!$I$26</f>
        <v>Паклин П.А., ВК (Пермский край)</v>
      </c>
    </row>
    <row r="26" spans="2:17" ht="13" x14ac:dyDescent="0.3">
      <c r="C26" s="90"/>
      <c r="D26" s="91"/>
      <c r="E26" s="90"/>
      <c r="F26" s="90"/>
      <c r="G26" s="90"/>
      <c r="H26" s="90"/>
      <c r="I26" s="91"/>
    </row>
    <row r="27" spans="2:17" ht="13" x14ac:dyDescent="0.3">
      <c r="C27" s="90" t="s">
        <v>18</v>
      </c>
      <c r="D27" s="91"/>
      <c r="E27" s="90"/>
      <c r="F27" s="90"/>
      <c r="G27" s="90"/>
      <c r="H27" s="90"/>
      <c r="I27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8">
    <sortCondition descending="1" ref="J14:J18"/>
  </sortState>
  <mergeCells count="29">
    <mergeCell ref="B10:D10"/>
    <mergeCell ref="H12:H13"/>
    <mergeCell ref="I12:I13"/>
    <mergeCell ref="J12:J13"/>
    <mergeCell ref="K12:L12"/>
    <mergeCell ref="G12:G13"/>
    <mergeCell ref="B1:Q1"/>
    <mergeCell ref="B2:Q2"/>
    <mergeCell ref="B3:Q3"/>
    <mergeCell ref="B4:Q4"/>
    <mergeCell ref="B6:D6"/>
    <mergeCell ref="E6:N6"/>
    <mergeCell ref="O6:Q6"/>
    <mergeCell ref="O12:O13"/>
    <mergeCell ref="P12:Q13"/>
    <mergeCell ref="B9:D9"/>
    <mergeCell ref="B7:D7"/>
    <mergeCell ref="E7:N7"/>
    <mergeCell ref="O7:Q7"/>
    <mergeCell ref="E8:N8"/>
    <mergeCell ref="O8:Q8"/>
    <mergeCell ref="M12:M13"/>
    <mergeCell ref="N12:N13"/>
    <mergeCell ref="E9:N9"/>
    <mergeCell ref="E10:N10"/>
    <mergeCell ref="B12:B13"/>
    <mergeCell ref="C12:D13"/>
    <mergeCell ref="E12:E13"/>
    <mergeCell ref="F12:F13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4"/>
  <sheetViews>
    <sheetView zoomScaleSheetLayoutView="100" workbookViewId="0">
      <selection activeCell="H27" sqref="H27"/>
    </sheetView>
  </sheetViews>
  <sheetFormatPr defaultColWidth="9.1796875" defaultRowHeight="12.5" x14ac:dyDescent="0.25"/>
  <cols>
    <col min="1" max="1" width="1.1796875" style="16" customWidth="1"/>
    <col min="2" max="2" width="6.1796875" style="16" customWidth="1"/>
    <col min="3" max="3" width="12.1796875" style="16" customWidth="1"/>
    <col min="4" max="4" width="12" style="16" customWidth="1"/>
    <col min="5" max="5" width="9.453125" style="16" customWidth="1"/>
    <col min="6" max="6" width="7.1796875" style="16" customWidth="1"/>
    <col min="7" max="7" width="20.453125" style="16" customWidth="1"/>
    <col min="8" max="8" width="26.1796875" style="16" customWidth="1"/>
    <col min="9" max="9" width="8.1796875" style="16" customWidth="1"/>
    <col min="10" max="10" width="8.269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7.08984375" style="16" customWidth="1"/>
    <col min="17" max="17" width="16.179687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9.5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ht="18.7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208</v>
      </c>
      <c r="F9" s="790"/>
      <c r="G9" s="790"/>
      <c r="H9" s="790"/>
      <c r="I9" s="790"/>
      <c r="J9" s="790"/>
      <c r="K9" s="790"/>
      <c r="L9" s="790"/>
      <c r="M9" s="790"/>
      <c r="N9" s="800"/>
      <c r="O9" s="294" t="s">
        <v>3</v>
      </c>
      <c r="P9" s="294" t="s">
        <v>4</v>
      </c>
      <c r="Q9" s="294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206</v>
      </c>
      <c r="F10" s="808"/>
      <c r="G10" s="808"/>
      <c r="H10" s="808"/>
      <c r="I10" s="808"/>
      <c r="J10" s="808"/>
      <c r="K10" s="808"/>
      <c r="L10" s="808"/>
      <c r="M10" s="808"/>
      <c r="N10" s="808"/>
      <c r="O10" s="299">
        <v>50</v>
      </c>
      <c r="P10" s="299">
        <v>40</v>
      </c>
      <c r="Q10" s="299">
        <v>30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823" t="s">
        <v>67</v>
      </c>
      <c r="D12" s="823"/>
      <c r="E12" s="820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22" t="s">
        <v>19</v>
      </c>
      <c r="L12" s="822"/>
      <c r="M12" s="816" t="s">
        <v>22</v>
      </c>
      <c r="N12" s="816" t="s">
        <v>13</v>
      </c>
      <c r="O12" s="816" t="s">
        <v>14</v>
      </c>
      <c r="P12" s="816" t="s">
        <v>15</v>
      </c>
      <c r="Q12" s="818"/>
    </row>
    <row r="13" spans="1:17" ht="13.5" thickBot="1" x14ac:dyDescent="0.3">
      <c r="B13" s="810"/>
      <c r="C13" s="824"/>
      <c r="D13" s="824"/>
      <c r="E13" s="821"/>
      <c r="F13" s="817"/>
      <c r="G13" s="817"/>
      <c r="H13" s="817"/>
      <c r="I13" s="817"/>
      <c r="J13" s="817"/>
      <c r="K13" s="663" t="s">
        <v>21</v>
      </c>
      <c r="L13" s="663" t="s">
        <v>23</v>
      </c>
      <c r="M13" s="817"/>
      <c r="N13" s="817"/>
      <c r="O13" s="817"/>
      <c r="P13" s="817"/>
      <c r="Q13" s="819"/>
    </row>
    <row r="14" spans="1:17" ht="13" x14ac:dyDescent="0.3">
      <c r="A14" s="16">
        <v>28</v>
      </c>
      <c r="B14" s="680">
        <v>1</v>
      </c>
      <c r="C14" s="678" t="str">
        <f>VLOOKUP(A14,Список!$A$2:$J$123,3)</f>
        <v>Сатлыкова Эльвира</v>
      </c>
      <c r="D14" s="679"/>
      <c r="E14" s="666">
        <f>VLOOKUP(A14,Список!$A$2:$J$123,4)</f>
        <v>2000</v>
      </c>
      <c r="F14" s="667" t="str">
        <f>VLOOKUP(A14,Список!$A$2:$J$123,5)</f>
        <v>МС</v>
      </c>
      <c r="G14" s="668" t="str">
        <f>VLOOKUP(A14,Список!$A$2:$J$123,6)</f>
        <v>Оренбургская область</v>
      </c>
      <c r="H14" s="669" t="str">
        <f>VLOOKUP(A14,Список!$A$2:$J$123,7)</f>
        <v>СШ №1 им. Л.Д. Ковалевского</v>
      </c>
      <c r="I14" s="654">
        <f>VLOOKUP(A14,Список!$A$2:$J$123,8)</f>
        <v>57.8</v>
      </c>
      <c r="J14" s="655">
        <v>55</v>
      </c>
      <c r="K14" s="656"/>
      <c r="L14" s="657"/>
      <c r="M14" s="658"/>
      <c r="N14" s="659">
        <f>IF(B14=1,20,IF(B14=2,18,IF(B14=3,16,IF(B14&gt;19,0,19-B14))))</f>
        <v>20</v>
      </c>
      <c r="O14" s="660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+МСМК</v>
      </c>
      <c r="P14" s="661" t="str">
        <f>VLOOKUP(A14,Список!$A$2:$J$123,9)</f>
        <v>Павлов С.П.</v>
      </c>
      <c r="Q14" s="681"/>
    </row>
    <row r="15" spans="1:17" s="6" customFormat="1" ht="26" customHeight="1" thickBot="1" x14ac:dyDescent="0.35">
      <c r="A15" s="6">
        <v>97</v>
      </c>
      <c r="B15" s="423">
        <v>2</v>
      </c>
      <c r="C15" s="424" t="str">
        <f>VLOOKUP(A15,Список!$A$2:$J$123,3)</f>
        <v>Пузанкова Анастасия</v>
      </c>
      <c r="D15" s="425"/>
      <c r="E15" s="411">
        <f>VLOOKUP(A15,Список!$A$2:$J$123,4)</f>
        <v>2006</v>
      </c>
      <c r="F15" s="412" t="str">
        <f>VLOOKUP(A15,Список!$A$2:$J$123,5)</f>
        <v>КМС</v>
      </c>
      <c r="G15" s="413" t="str">
        <f>VLOOKUP(A15,Список!$A$2:$J$123,6)</f>
        <v>Республика Татарстан</v>
      </c>
      <c r="H15" s="414" t="str">
        <f>VLOOKUP(A15,Список!$A$2:$J$123,7)</f>
        <v>МБУ ДО СШ «Татнефть Олимп» Чистопольского района РТ</v>
      </c>
      <c r="I15" s="426">
        <f>VLOOKUP(A15,Список!$A$2:$J$123,8)</f>
        <v>57.55</v>
      </c>
      <c r="J15" s="427">
        <v>10</v>
      </c>
      <c r="K15" s="428"/>
      <c r="L15" s="429"/>
      <c r="M15" s="430"/>
      <c r="N15" s="419">
        <f>IF(B15=1,20,IF(B15=2,18,IF(B15=3,16,IF(B15&gt;19,0,19-B15))))</f>
        <v>18</v>
      </c>
      <c r="O15" s="431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-</v>
      </c>
      <c r="P15" s="432" t="str">
        <f>VLOOKUP(A15,Список!$A$2:$J$123,9)</f>
        <v>Гиниатуллин А.З.</v>
      </c>
      <c r="Q15" s="433"/>
    </row>
    <row r="16" spans="1:17" s="6" customFormat="1" ht="13" x14ac:dyDescent="0.25">
      <c r="B16" s="117"/>
      <c r="C16" s="119"/>
      <c r="D16" s="119"/>
      <c r="E16" s="293"/>
      <c r="F16" s="295"/>
      <c r="G16" s="295"/>
      <c r="H16" s="295"/>
      <c r="I16" s="123"/>
      <c r="J16" s="293"/>
      <c r="K16" s="253"/>
      <c r="L16" s="293"/>
      <c r="M16" s="126"/>
      <c r="N16" s="126"/>
      <c r="O16" s="295"/>
      <c r="P16" s="166"/>
      <c r="Q16" s="164"/>
    </row>
    <row r="17" spans="2:17" ht="12.75" customHeight="1" x14ac:dyDescent="0.3">
      <c r="B17" s="90"/>
      <c r="C17" s="90"/>
      <c r="D17" s="90"/>
      <c r="E17" s="90"/>
      <c r="F17" s="90"/>
      <c r="G17" s="90"/>
      <c r="H17" s="90"/>
      <c r="I17" s="135"/>
      <c r="J17" s="135"/>
      <c r="K17" s="135"/>
      <c r="L17" s="135"/>
      <c r="M17" s="135"/>
      <c r="N17" s="135"/>
      <c r="O17" s="135"/>
      <c r="P17" s="135"/>
      <c r="Q17" s="135"/>
    </row>
    <row r="18" spans="2:17" ht="12.75" customHeight="1" x14ac:dyDescent="0.25">
      <c r="C18" s="91" t="s">
        <v>16</v>
      </c>
      <c r="D18" s="91"/>
      <c r="E18" s="91"/>
      <c r="F18" s="91"/>
      <c r="G18" s="345"/>
      <c r="H18" s="104"/>
      <c r="I18" s="345" t="str">
        <f>'ДЦ 63'!$I$22</f>
        <v>Ческис О.И., 1К (Пермский край)</v>
      </c>
      <c r="J18" s="91"/>
      <c r="K18" s="91"/>
      <c r="L18" s="91"/>
      <c r="M18" s="91"/>
      <c r="Q18" s="91"/>
    </row>
    <row r="19" spans="2:17" ht="12.75" customHeight="1" x14ac:dyDescent="0.25">
      <c r="C19" s="91"/>
      <c r="D19" s="91"/>
      <c r="E19" s="91"/>
      <c r="F19" s="91"/>
      <c r="G19" s="345"/>
      <c r="H19" s="104"/>
      <c r="I19" s="345"/>
      <c r="J19" s="91"/>
      <c r="K19" s="91"/>
      <c r="L19" s="91"/>
      <c r="M19" s="104"/>
      <c r="Q19" s="91"/>
    </row>
    <row r="20" spans="2:17" ht="12.75" customHeight="1" x14ac:dyDescent="0.25">
      <c r="C20" s="91" t="s">
        <v>17</v>
      </c>
      <c r="D20" s="91"/>
      <c r="E20" s="91"/>
      <c r="F20" s="91"/>
      <c r="G20" s="346"/>
      <c r="H20" s="91"/>
      <c r="I20" s="346" t="str">
        <f>'ДЦ 63'!$I$24</f>
        <v>Паклина М.В., ВК (Пермский край)</v>
      </c>
      <c r="J20" s="91"/>
      <c r="K20" s="91"/>
      <c r="L20" s="91"/>
      <c r="M20" s="104"/>
      <c r="Q20" s="91"/>
    </row>
    <row r="21" spans="2:17" ht="12.75" customHeight="1" x14ac:dyDescent="0.3">
      <c r="C21" s="90"/>
      <c r="D21" s="90"/>
      <c r="E21" s="90"/>
      <c r="F21" s="90"/>
      <c r="G21" s="90"/>
      <c r="H21" s="90"/>
      <c r="I21" s="90"/>
    </row>
    <row r="22" spans="2:17" ht="12.75" customHeight="1" x14ac:dyDescent="0.3">
      <c r="C22" s="90" t="s">
        <v>89</v>
      </c>
      <c r="D22" s="91"/>
      <c r="E22" s="91"/>
      <c r="F22" s="91"/>
      <c r="G22" s="91"/>
      <c r="H22" s="90"/>
      <c r="I22" s="90" t="str">
        <f>'ДЦ 63'!$I$26</f>
        <v>Паклин П.А., ВК (Пермский край)</v>
      </c>
    </row>
    <row r="23" spans="2:17" ht="12.75" customHeight="1" x14ac:dyDescent="0.3">
      <c r="C23" s="90"/>
      <c r="D23" s="91"/>
      <c r="E23" s="90"/>
      <c r="F23" s="90"/>
      <c r="G23" s="90"/>
      <c r="H23" s="90"/>
      <c r="I23" s="91"/>
    </row>
    <row r="24" spans="2:17" ht="13" x14ac:dyDescent="0.3">
      <c r="C24" s="90" t="s">
        <v>18</v>
      </c>
      <c r="D24" s="91"/>
      <c r="E24" s="90"/>
      <c r="F24" s="90"/>
      <c r="G24" s="90"/>
      <c r="H24" s="90"/>
      <c r="I24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mergeCells count="29">
    <mergeCell ref="B10:D10"/>
    <mergeCell ref="H12:H13"/>
    <mergeCell ref="I12:I13"/>
    <mergeCell ref="J12:J13"/>
    <mergeCell ref="K12:L12"/>
    <mergeCell ref="G12:G13"/>
    <mergeCell ref="B1:Q1"/>
    <mergeCell ref="B2:Q2"/>
    <mergeCell ref="B3:Q3"/>
    <mergeCell ref="B4:Q4"/>
    <mergeCell ref="B6:D6"/>
    <mergeCell ref="E6:N6"/>
    <mergeCell ref="O6:Q6"/>
    <mergeCell ref="O12:O13"/>
    <mergeCell ref="P12:Q13"/>
    <mergeCell ref="B9:D9"/>
    <mergeCell ref="B7:D7"/>
    <mergeCell ref="E7:N7"/>
    <mergeCell ref="O7:Q7"/>
    <mergeCell ref="E8:N8"/>
    <mergeCell ref="O8:Q8"/>
    <mergeCell ref="M12:M13"/>
    <mergeCell ref="N12:N13"/>
    <mergeCell ref="E9:N9"/>
    <mergeCell ref="E10:N10"/>
    <mergeCell ref="B12:B13"/>
    <mergeCell ref="C12:D13"/>
    <mergeCell ref="E12:E13"/>
    <mergeCell ref="F12:F13"/>
  </mergeCells>
  <printOptions horizontalCentered="1"/>
  <pageMargins left="0.28999999999999998" right="0.19685039370078741" top="0.86614173228346458" bottom="1.2598425196850394" header="0" footer="0"/>
  <pageSetup paperSize="9" scale="90" firstPageNumber="0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1:Q24"/>
  <sheetViews>
    <sheetView zoomScaleSheetLayoutView="100" workbookViewId="0">
      <selection activeCell="B12" sqref="B12:O13"/>
    </sheetView>
  </sheetViews>
  <sheetFormatPr defaultColWidth="9.1796875" defaultRowHeight="12.5" x14ac:dyDescent="0.25"/>
  <cols>
    <col min="1" max="1" width="0.7265625" style="16" customWidth="1"/>
    <col min="2" max="2" width="6.1796875" style="16" customWidth="1"/>
    <col min="3" max="3" width="17.453125" style="16" customWidth="1"/>
    <col min="4" max="4" width="4.26953125" style="16" customWidth="1"/>
    <col min="5" max="5" width="9.453125" style="16" customWidth="1"/>
    <col min="6" max="6" width="7.1796875" style="16" customWidth="1"/>
    <col min="7" max="7" width="20.453125" style="16" customWidth="1"/>
    <col min="8" max="8" width="23.54296875" style="16" customWidth="1"/>
    <col min="9" max="9" width="8.1796875" style="16" customWidth="1"/>
    <col min="10" max="10" width="8.269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14.26953125" style="16" customWidth="1"/>
    <col min="17" max="17" width="15.1796875" style="16" customWidth="1"/>
    <col min="18" max="16384" width="9.1796875" style="16"/>
  </cols>
  <sheetData>
    <row r="1" spans="2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2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2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2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2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2:17" ht="19.5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2:17" ht="18.7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2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2:17" ht="15" x14ac:dyDescent="0.25">
      <c r="B9" s="801" t="str">
        <f>'ДЦ 63'!$B$9:$D$9</f>
        <v>Количество участников - 92</v>
      </c>
      <c r="C9" s="801"/>
      <c r="D9" s="801"/>
      <c r="E9" s="790" t="s">
        <v>208</v>
      </c>
      <c r="F9" s="790"/>
      <c r="G9" s="790"/>
      <c r="H9" s="790"/>
      <c r="I9" s="790"/>
      <c r="J9" s="790"/>
      <c r="K9" s="790"/>
      <c r="L9" s="790"/>
      <c r="M9" s="790"/>
      <c r="N9" s="800"/>
      <c r="O9" s="132" t="s">
        <v>3</v>
      </c>
      <c r="P9" s="132" t="s">
        <v>4</v>
      </c>
      <c r="Q9" s="132" t="s">
        <v>5</v>
      </c>
    </row>
    <row r="10" spans="2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70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1">
        <v>59</v>
      </c>
      <c r="P10" s="301">
        <v>44</v>
      </c>
      <c r="Q10" s="301">
        <v>35</v>
      </c>
    </row>
    <row r="11" spans="2:17" s="4" customFormat="1" ht="13" x14ac:dyDescent="0.25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2:17" ht="11.25" customHeight="1" x14ac:dyDescent="0.25">
      <c r="B12" s="832" t="s">
        <v>6</v>
      </c>
      <c r="C12" s="832" t="s">
        <v>67</v>
      </c>
      <c r="D12" s="832"/>
      <c r="E12" s="833" t="s">
        <v>7</v>
      </c>
      <c r="F12" s="827" t="s">
        <v>8</v>
      </c>
      <c r="G12" s="827" t="s">
        <v>9</v>
      </c>
      <c r="H12" s="827" t="s">
        <v>10</v>
      </c>
      <c r="I12" s="827" t="s">
        <v>11</v>
      </c>
      <c r="J12" s="827" t="s">
        <v>12</v>
      </c>
      <c r="K12" s="831" t="s">
        <v>19</v>
      </c>
      <c r="L12" s="831"/>
      <c r="M12" s="827" t="s">
        <v>22</v>
      </c>
      <c r="N12" s="827" t="s">
        <v>13</v>
      </c>
      <c r="O12" s="827" t="s">
        <v>14</v>
      </c>
      <c r="P12" s="827" t="s">
        <v>15</v>
      </c>
      <c r="Q12" s="828"/>
    </row>
    <row r="13" spans="2:17" ht="13" x14ac:dyDescent="0.25">
      <c r="B13" s="832"/>
      <c r="C13" s="832"/>
      <c r="D13" s="832"/>
      <c r="E13" s="834"/>
      <c r="F13" s="829"/>
      <c r="G13" s="835"/>
      <c r="H13" s="829"/>
      <c r="I13" s="829"/>
      <c r="J13" s="829"/>
      <c r="K13" s="111" t="s">
        <v>21</v>
      </c>
      <c r="L13" s="111" t="s">
        <v>23</v>
      </c>
      <c r="M13" s="829"/>
      <c r="N13" s="829"/>
      <c r="O13" s="829"/>
      <c r="P13" s="829"/>
      <c r="Q13" s="830"/>
    </row>
    <row r="14" spans="2:17" ht="13" x14ac:dyDescent="0.3">
      <c r="B14" s="256"/>
      <c r="C14" s="143" t="e">
        <f>VLOOKUP(A14,Список!$A$2:$J$123,3)</f>
        <v>#N/A</v>
      </c>
      <c r="D14" s="112"/>
      <c r="E14" s="110" t="e">
        <f>VLOOKUP(A14,Список!$A$2:$J$123,4)</f>
        <v>#N/A</v>
      </c>
      <c r="F14" s="358" t="e">
        <f>VLOOKUP(A14,Список!$A$2:$J$123,5)</f>
        <v>#N/A</v>
      </c>
      <c r="G14" s="359" t="e">
        <f>VLOOKUP(A14,Список!$A$2:$J$123,6)</f>
        <v>#N/A</v>
      </c>
      <c r="H14" s="210" t="e">
        <f>VLOOKUP(A14,Список!$A$2:$J$123,7)</f>
        <v>#N/A</v>
      </c>
      <c r="I14" s="337" t="e">
        <f>VLOOKUP(A14,Список!$A$2:$J$123,8)</f>
        <v>#N/A</v>
      </c>
      <c r="J14" s="338"/>
      <c r="K14" s="339"/>
      <c r="L14" s="99"/>
      <c r="M14" s="100"/>
      <c r="N14" s="115">
        <f>IF(B14=1,20,IF(B14=2,18,IF(B14=3,16,IF(B14&gt;19,0,19-B14))))</f>
        <v>19</v>
      </c>
      <c r="O14" s="101" t="e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#N/A</v>
      </c>
      <c r="P14" s="340" t="e">
        <f>VLOOKUP(A14,Список!$A$2:$J$123,9)</f>
        <v>#N/A</v>
      </c>
      <c r="Q14" s="129"/>
    </row>
    <row r="15" spans="2:17" s="6" customFormat="1" ht="13" x14ac:dyDescent="0.3">
      <c r="B15" s="257"/>
      <c r="C15" s="143" t="e">
        <f>VLOOKUP(A15,Список!$A$2:$J$123,3)</f>
        <v>#N/A</v>
      </c>
      <c r="D15" s="112"/>
      <c r="E15" s="110" t="e">
        <f>VLOOKUP(A15,Список!$A$2:$J$123,4)</f>
        <v>#N/A</v>
      </c>
      <c r="F15" s="358" t="e">
        <f>VLOOKUP(A15,Список!$A$2:$J$123,5)</f>
        <v>#N/A</v>
      </c>
      <c r="G15" s="359" t="e">
        <f>VLOOKUP(A15,Список!$A$2:$J$123,6)</f>
        <v>#N/A</v>
      </c>
      <c r="H15" s="210" t="e">
        <f>VLOOKUP(A15,Список!$A$2:$J$123,7)</f>
        <v>#N/A</v>
      </c>
      <c r="I15" s="337" t="e">
        <f>VLOOKUP(A15,Список!$A$2:$J$123,8)</f>
        <v>#N/A</v>
      </c>
      <c r="J15" s="338"/>
      <c r="K15" s="339"/>
      <c r="L15" s="99"/>
      <c r="M15" s="100"/>
      <c r="N15" s="115">
        <f>IF(B15=1,20,IF(B15=2,18,IF(B15=3,16,IF(B15&gt;19,0,19-B15))))</f>
        <v>19</v>
      </c>
      <c r="O15" s="101" t="e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#N/A</v>
      </c>
      <c r="P15" s="340" t="e">
        <f>VLOOKUP(A15,Список!$A$2:$J$123,9)</f>
        <v>#N/A</v>
      </c>
      <c r="Q15" s="130"/>
    </row>
    <row r="16" spans="2:17" s="6" customFormat="1" ht="13" x14ac:dyDescent="0.25">
      <c r="B16" s="117"/>
      <c r="C16" s="119"/>
      <c r="D16" s="119"/>
      <c r="E16" s="209"/>
      <c r="F16" s="122"/>
      <c r="G16" s="122"/>
      <c r="H16" s="122"/>
      <c r="I16" s="123"/>
      <c r="J16" s="209"/>
      <c r="K16" s="253"/>
      <c r="L16" s="209"/>
      <c r="M16" s="126"/>
      <c r="N16" s="126"/>
      <c r="O16" s="122"/>
      <c r="P16" s="166"/>
      <c r="Q16" s="164"/>
    </row>
    <row r="17" spans="2:17" ht="12.75" customHeight="1" x14ac:dyDescent="0.3">
      <c r="B17" s="90"/>
      <c r="C17" s="90"/>
      <c r="D17" s="90"/>
      <c r="E17" s="90"/>
      <c r="F17" s="90"/>
      <c r="G17" s="90"/>
      <c r="H17" s="90"/>
      <c r="I17" s="135"/>
      <c r="J17" s="135"/>
      <c r="K17" s="135"/>
      <c r="L17" s="135"/>
      <c r="M17" s="135"/>
      <c r="N17" s="135"/>
      <c r="O17" s="135"/>
      <c r="P17" s="135"/>
      <c r="Q17" s="135"/>
    </row>
    <row r="18" spans="2:17" ht="12.75" customHeight="1" x14ac:dyDescent="0.25">
      <c r="C18" s="91" t="s">
        <v>16</v>
      </c>
      <c r="D18" s="91"/>
      <c r="E18" s="91"/>
      <c r="F18" s="91"/>
      <c r="G18" s="345"/>
      <c r="H18" s="104"/>
      <c r="I18" s="345" t="str">
        <f>'ДЦ 63'!$I$22</f>
        <v>Ческис О.И., 1К (Пермский край)</v>
      </c>
      <c r="J18" s="91"/>
      <c r="K18" s="91"/>
      <c r="L18" s="91"/>
      <c r="M18" s="91"/>
      <c r="Q18" s="91"/>
    </row>
    <row r="19" spans="2:17" ht="12.75" customHeight="1" x14ac:dyDescent="0.25">
      <c r="C19" s="91"/>
      <c r="D19" s="91"/>
      <c r="E19" s="91"/>
      <c r="F19" s="91"/>
      <c r="G19" s="345"/>
      <c r="H19" s="104"/>
      <c r="I19" s="345"/>
      <c r="J19" s="91"/>
      <c r="K19" s="91"/>
      <c r="L19" s="91"/>
      <c r="M19" s="104"/>
      <c r="Q19" s="91"/>
    </row>
    <row r="20" spans="2:17" ht="12.75" customHeight="1" x14ac:dyDescent="0.25">
      <c r="C20" s="91" t="s">
        <v>17</v>
      </c>
      <c r="D20" s="91"/>
      <c r="E20" s="91"/>
      <c r="F20" s="91"/>
      <c r="G20" s="346"/>
      <c r="H20" s="91"/>
      <c r="I20" s="346" t="str">
        <f>'ДЦ 63'!$I$24</f>
        <v>Паклина М.В., ВК (Пермский край)</v>
      </c>
      <c r="J20" s="91"/>
      <c r="K20" s="91"/>
      <c r="L20" s="91"/>
      <c r="M20" s="104"/>
      <c r="Q20" s="91"/>
    </row>
    <row r="21" spans="2:17" ht="12.75" customHeight="1" x14ac:dyDescent="0.3">
      <c r="C21" s="90"/>
      <c r="D21" s="90"/>
      <c r="E21" s="90"/>
      <c r="F21" s="90"/>
      <c r="G21" s="90"/>
      <c r="H21" s="90"/>
      <c r="I21" s="90"/>
    </row>
    <row r="22" spans="2:17" ht="12.75" customHeight="1" x14ac:dyDescent="0.3">
      <c r="C22" s="90" t="s">
        <v>89</v>
      </c>
      <c r="D22" s="91"/>
      <c r="E22" s="91"/>
      <c r="F22" s="91"/>
      <c r="G22" s="91"/>
      <c r="H22" s="90"/>
      <c r="I22" s="90" t="str">
        <f>'ДЦ 63'!$I$26</f>
        <v>Паклин П.А., ВК (Пермский край)</v>
      </c>
    </row>
    <row r="23" spans="2:17" ht="12.75" customHeight="1" x14ac:dyDescent="0.3">
      <c r="C23" s="90"/>
      <c r="D23" s="91"/>
      <c r="E23" s="90"/>
      <c r="F23" s="90"/>
      <c r="G23" s="90"/>
      <c r="H23" s="90"/>
      <c r="I23" s="91"/>
    </row>
    <row r="24" spans="2:17" ht="13" x14ac:dyDescent="0.3">
      <c r="C24" s="90" t="s">
        <v>18</v>
      </c>
      <c r="D24" s="91"/>
      <c r="E24" s="90"/>
      <c r="F24" s="90"/>
      <c r="G24" s="90"/>
      <c r="H24" s="90"/>
      <c r="I24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7:Q23">
    <sortCondition descending="1" ref="J17:J23"/>
  </sortState>
  <mergeCells count="29"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  <mergeCell ref="E9:N9"/>
    <mergeCell ref="E10:N10"/>
    <mergeCell ref="B9:D9"/>
    <mergeCell ref="B10:D10"/>
    <mergeCell ref="O12:O13"/>
    <mergeCell ref="B12:B13"/>
    <mergeCell ref="C12:D13"/>
    <mergeCell ref="E12:E13"/>
    <mergeCell ref="F12:F13"/>
    <mergeCell ref="G12:G13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28999999999999998" right="0.19685039370078741" top="0.86614173228346458" bottom="1.2598425196850394" header="0" footer="0"/>
  <pageSetup paperSize="9" scale="90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26"/>
  <sheetViews>
    <sheetView zoomScaleSheetLayoutView="100" workbookViewId="0">
      <selection activeCell="H28" sqref="H28"/>
    </sheetView>
  </sheetViews>
  <sheetFormatPr defaultColWidth="9.1796875" defaultRowHeight="12.5" x14ac:dyDescent="0.25"/>
  <cols>
    <col min="1" max="1" width="0.7265625" style="16" customWidth="1"/>
    <col min="2" max="2" width="6.54296875" style="16" customWidth="1"/>
    <col min="3" max="3" width="11" style="16" customWidth="1"/>
    <col min="4" max="4" width="11.6328125" style="16" customWidth="1"/>
    <col min="5" max="5" width="9.453125" style="16" customWidth="1"/>
    <col min="6" max="6" width="7.453125" style="16" customWidth="1"/>
    <col min="7" max="7" width="22.26953125" style="16" customWidth="1"/>
    <col min="8" max="8" width="30.453125" style="16" customWidth="1"/>
    <col min="9" max="9" width="10.1796875" style="16" customWidth="1"/>
    <col min="10" max="10" width="12.4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8.26953125" style="16" customWidth="1"/>
    <col min="17" max="17" width="18.816406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8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ht="16.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208</v>
      </c>
      <c r="F9" s="790"/>
      <c r="G9" s="790"/>
      <c r="H9" s="790"/>
      <c r="I9" s="790"/>
      <c r="J9" s="790"/>
      <c r="K9" s="790"/>
      <c r="L9" s="790"/>
      <c r="M9" s="790"/>
      <c r="N9" s="800"/>
      <c r="O9" s="132" t="s">
        <v>3</v>
      </c>
      <c r="P9" s="132" t="s">
        <v>4</v>
      </c>
      <c r="Q9" s="132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71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1">
        <v>62</v>
      </c>
      <c r="P10" s="301">
        <v>52</v>
      </c>
      <c r="Q10" s="301">
        <v>40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823" t="s">
        <v>67</v>
      </c>
      <c r="D12" s="823"/>
      <c r="E12" s="820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22" t="s">
        <v>19</v>
      </c>
      <c r="L12" s="822"/>
      <c r="M12" s="816" t="s">
        <v>22</v>
      </c>
      <c r="N12" s="816" t="s">
        <v>13</v>
      </c>
      <c r="O12" s="816" t="s">
        <v>14</v>
      </c>
      <c r="P12" s="816" t="s">
        <v>15</v>
      </c>
      <c r="Q12" s="818"/>
    </row>
    <row r="13" spans="1:17" ht="13.5" thickBot="1" x14ac:dyDescent="0.3">
      <c r="B13" s="810"/>
      <c r="C13" s="824"/>
      <c r="D13" s="824"/>
      <c r="E13" s="821"/>
      <c r="F13" s="817"/>
      <c r="G13" s="817"/>
      <c r="H13" s="817"/>
      <c r="I13" s="817"/>
      <c r="J13" s="817"/>
      <c r="K13" s="663" t="s">
        <v>21</v>
      </c>
      <c r="L13" s="663" t="s">
        <v>23</v>
      </c>
      <c r="M13" s="817"/>
      <c r="N13" s="817"/>
      <c r="O13" s="817"/>
      <c r="P13" s="817"/>
      <c r="Q13" s="819"/>
    </row>
    <row r="14" spans="1:17" s="6" customFormat="1" ht="13" x14ac:dyDescent="0.3">
      <c r="A14" s="6">
        <v>85</v>
      </c>
      <c r="B14" s="652">
        <v>1</v>
      </c>
      <c r="C14" s="678" t="str">
        <f>VLOOKUP(A14,Список!$A$2:$J$123,3)</f>
        <v>Матвеева Елена</v>
      </c>
      <c r="D14" s="679"/>
      <c r="E14" s="666">
        <f>VLOOKUP(A14,Список!$A$2:$J$123,4)</f>
        <v>1974</v>
      </c>
      <c r="F14" s="667" t="str">
        <f>VLOOKUP(A14,Список!$A$2:$J$123,5)</f>
        <v>МСМК</v>
      </c>
      <c r="G14" s="668" t="str">
        <f>VLOOKUP(A14,Список!$A$2:$J$123,6)</f>
        <v>Кировская область</v>
      </c>
      <c r="H14" s="669" t="str">
        <f>VLOOKUP(A14,Список!$A$2:$J$123,7)</f>
        <v>КОГАУ «СШОР «Юность»</v>
      </c>
      <c r="I14" s="654">
        <f>VLOOKUP(A14,Список!$A$2:$J$123,8)</f>
        <v>63.3</v>
      </c>
      <c r="J14" s="655">
        <v>46</v>
      </c>
      <c r="K14" s="656"/>
      <c r="L14" s="657"/>
      <c r="M14" s="658"/>
      <c r="N14" s="659">
        <f>IF(B14=1,20,IF(B14=2,18,IF(B14=3,16,IF(B14&gt;19,0,19-B14))))</f>
        <v>20</v>
      </c>
      <c r="O14" s="660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КМС</v>
      </c>
      <c r="P14" s="661" t="str">
        <f>VLOOKUP(A14,Список!$A$2:$J$123,9)</f>
        <v>Малков Е.И.</v>
      </c>
      <c r="Q14" s="681"/>
    </row>
    <row r="15" spans="1:17" s="6" customFormat="1" ht="13.5" thickBot="1" x14ac:dyDescent="0.35">
      <c r="A15" s="6">
        <v>59</v>
      </c>
      <c r="B15" s="423">
        <v>2</v>
      </c>
      <c r="C15" s="424" t="str">
        <f>VLOOKUP(A15,Список!$A$2:$J$123,3)</f>
        <v>Порываева Татьяна</v>
      </c>
      <c r="D15" s="425"/>
      <c r="E15" s="411">
        <f>VLOOKUP(A15,Список!$A$2:$J$123,4)</f>
        <v>1990</v>
      </c>
      <c r="F15" s="412" t="str">
        <f>VLOOKUP(A15,Список!$A$2:$J$123,5)</f>
        <v>КМС</v>
      </c>
      <c r="G15" s="413" t="str">
        <f>VLOOKUP(A15,Список!$A$2:$J$123,6)</f>
        <v>Пермский край</v>
      </c>
      <c r="H15" s="414" t="str">
        <f>VLOOKUP(A15,Список!$A$2:$J$123,7)</f>
        <v>ДО ДС ДЮ «Прикамье»</v>
      </c>
      <c r="I15" s="426">
        <f>VLOOKUP(A15,Список!$A$2:$J$123,8)</f>
        <v>66.150000000000006</v>
      </c>
      <c r="J15" s="427">
        <v>2</v>
      </c>
      <c r="K15" s="428"/>
      <c r="L15" s="429"/>
      <c r="M15" s="430"/>
      <c r="N15" s="419">
        <f t="shared" ref="N15:N17" si="0">IF(B15=1,20,IF(B15=2,18,IF(B15=3,16,IF(B15&gt;19,0,19-B15))))</f>
        <v>18</v>
      </c>
      <c r="O15" s="431" t="str">
        <f t="shared" ref="O15:O17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-</v>
      </c>
      <c r="P15" s="432" t="str">
        <f>VLOOKUP(A15,Список!$A$2:$J$123,9)</f>
        <v>Низовкин А.А.</v>
      </c>
      <c r="Q15" s="451"/>
    </row>
    <row r="16" spans="1:17" s="6" customFormat="1" ht="13" hidden="1" x14ac:dyDescent="0.3">
      <c r="B16" s="449"/>
      <c r="C16" s="436" t="e">
        <f>VLOOKUP(A16,Список!$A$2:$J$123,3)</f>
        <v>#N/A</v>
      </c>
      <c r="D16" s="437"/>
      <c r="E16" s="438" t="e">
        <f>VLOOKUP(A16,Список!$A$2:$J$123,4)</f>
        <v>#N/A</v>
      </c>
      <c r="F16" s="439" t="e">
        <f>VLOOKUP(A16,Список!$A$2:$J$123,5)</f>
        <v>#N/A</v>
      </c>
      <c r="G16" s="440" t="e">
        <f>VLOOKUP(A16,Список!$A$2:$J$123,6)</f>
        <v>#N/A</v>
      </c>
      <c r="H16" s="441" t="e">
        <f>VLOOKUP(A16,Список!$A$2:$J$123,7)</f>
        <v>#N/A</v>
      </c>
      <c r="I16" s="337" t="e">
        <f>VLOOKUP(A16,Список!$A$2:$J$123,8)</f>
        <v>#N/A</v>
      </c>
      <c r="J16" s="338"/>
      <c r="K16" s="339"/>
      <c r="L16" s="99"/>
      <c r="M16" s="100"/>
      <c r="N16" s="442">
        <f t="shared" si="0"/>
        <v>19</v>
      </c>
      <c r="O16" s="101" t="e">
        <f t="shared" si="1"/>
        <v>#N/A</v>
      </c>
      <c r="P16" s="443" t="e">
        <f>VLOOKUP(A16,Список!$A$2:$J$123,9)</f>
        <v>#N/A</v>
      </c>
      <c r="Q16" s="450"/>
    </row>
    <row r="17" spans="2:17" ht="13" hidden="1" x14ac:dyDescent="0.3">
      <c r="B17" s="257"/>
      <c r="C17" s="143" t="e">
        <f>VLOOKUP(A17,Список!$A$2:$J$123,3)</f>
        <v>#N/A</v>
      </c>
      <c r="D17" s="112"/>
      <c r="E17" s="110" t="e">
        <f>VLOOKUP(A17,Список!$A$2:$J$123,4)</f>
        <v>#N/A</v>
      </c>
      <c r="F17" s="358" t="e">
        <f>VLOOKUP(A17,Список!$A$2:$J$123,5)</f>
        <v>#N/A</v>
      </c>
      <c r="G17" s="359" t="e">
        <f>VLOOKUP(A17,Список!$A$2:$J$123,6)</f>
        <v>#N/A</v>
      </c>
      <c r="H17" s="210" t="e">
        <f>VLOOKUP(A17,Список!$A$2:$J$123,7)</f>
        <v>#N/A</v>
      </c>
      <c r="I17" s="337" t="e">
        <f>VLOOKUP(A17,Список!$A$2:$J$123,8)</f>
        <v>#N/A</v>
      </c>
      <c r="J17" s="338"/>
      <c r="K17" s="339"/>
      <c r="L17" s="99"/>
      <c r="M17" s="100"/>
      <c r="N17" s="115">
        <f t="shared" si="0"/>
        <v>19</v>
      </c>
      <c r="O17" s="101" t="e">
        <f t="shared" si="1"/>
        <v>#N/A</v>
      </c>
      <c r="P17" s="340" t="e">
        <f>VLOOKUP(A17,Список!$A$2:$J$123,9)</f>
        <v>#N/A</v>
      </c>
      <c r="Q17" s="130"/>
    </row>
    <row r="18" spans="2:17" ht="13" x14ac:dyDescent="0.25">
      <c r="B18" s="117"/>
      <c r="C18" s="251"/>
      <c r="D18" s="127"/>
      <c r="E18" s="126"/>
      <c r="F18" s="161"/>
      <c r="G18" s="209"/>
      <c r="H18" s="209"/>
      <c r="I18" s="162"/>
      <c r="J18" s="209"/>
      <c r="K18" s="209"/>
      <c r="L18" s="209"/>
      <c r="M18" s="126"/>
      <c r="N18" s="126"/>
      <c r="O18" s="122"/>
      <c r="P18" s="251"/>
      <c r="Q18" s="164"/>
    </row>
    <row r="19" spans="2:17" x14ac:dyDescent="0.25">
      <c r="I19" s="17"/>
      <c r="J19" s="17"/>
      <c r="K19" s="17"/>
      <c r="L19" s="17"/>
      <c r="M19" s="17"/>
      <c r="N19" s="17"/>
      <c r="O19" s="17"/>
      <c r="P19" s="17"/>
      <c r="Q19" s="17"/>
    </row>
    <row r="20" spans="2:17" ht="12.75" customHeight="1" x14ac:dyDescent="0.25">
      <c r="C20" s="91" t="s">
        <v>16</v>
      </c>
      <c r="D20" s="91"/>
      <c r="E20" s="91"/>
      <c r="F20" s="91"/>
      <c r="G20" s="345"/>
      <c r="H20" s="104"/>
      <c r="I20" s="345" t="str">
        <f>'ДЦ 63'!$I$22</f>
        <v>Ческис О.И., 1К (Пермский край)</v>
      </c>
      <c r="J20" s="91"/>
      <c r="K20" s="91"/>
      <c r="L20" s="91"/>
      <c r="M20" s="91"/>
      <c r="Q20" s="91"/>
    </row>
    <row r="21" spans="2:17" ht="12.75" customHeight="1" x14ac:dyDescent="0.25">
      <c r="C21" s="91"/>
      <c r="D21" s="91"/>
      <c r="E21" s="91"/>
      <c r="F21" s="91"/>
      <c r="G21" s="345"/>
      <c r="H21" s="104"/>
      <c r="I21" s="345"/>
      <c r="J21" s="91"/>
      <c r="K21" s="91"/>
      <c r="L21" s="91"/>
      <c r="M21" s="104"/>
      <c r="Q21" s="91"/>
    </row>
    <row r="22" spans="2:17" ht="12.75" customHeight="1" x14ac:dyDescent="0.25">
      <c r="C22" s="91" t="s">
        <v>17</v>
      </c>
      <c r="D22" s="91"/>
      <c r="E22" s="91"/>
      <c r="F22" s="91"/>
      <c r="G22" s="346"/>
      <c r="H22" s="91"/>
      <c r="I22" s="346" t="str">
        <f>'ДЦ 63'!$I$24</f>
        <v>Паклина М.В., ВК (Пермский край)</v>
      </c>
      <c r="J22" s="91"/>
      <c r="K22" s="91"/>
      <c r="L22" s="91"/>
      <c r="M22" s="104"/>
      <c r="Q22" s="91"/>
    </row>
    <row r="23" spans="2:17" ht="12.75" customHeight="1" x14ac:dyDescent="0.3">
      <c r="C23" s="90"/>
      <c r="D23" s="90"/>
      <c r="E23" s="90"/>
      <c r="F23" s="90"/>
      <c r="G23" s="90"/>
      <c r="H23" s="90"/>
      <c r="I23" s="90"/>
    </row>
    <row r="24" spans="2:17" ht="12.75" customHeight="1" x14ac:dyDescent="0.3">
      <c r="C24" s="90" t="s">
        <v>89</v>
      </c>
      <c r="D24" s="91"/>
      <c r="E24" s="91"/>
      <c r="F24" s="91"/>
      <c r="G24" s="91"/>
      <c r="H24" s="90"/>
      <c r="I24" s="90" t="str">
        <f>'ДЦ 63'!$I$26</f>
        <v>Паклин П.А., ВК (Пермский край)</v>
      </c>
    </row>
    <row r="25" spans="2:17" ht="12.75" customHeight="1" x14ac:dyDescent="0.3">
      <c r="C25" s="90"/>
      <c r="D25" s="91"/>
      <c r="E25" s="90"/>
      <c r="F25" s="90"/>
      <c r="G25" s="90"/>
      <c r="H25" s="90"/>
      <c r="I25" s="91"/>
    </row>
    <row r="26" spans="2:17" ht="13" x14ac:dyDescent="0.3">
      <c r="C26" s="90" t="s">
        <v>18</v>
      </c>
      <c r="D26" s="91"/>
      <c r="E26" s="90"/>
      <c r="F26" s="90"/>
      <c r="G26" s="90"/>
      <c r="H26" s="90"/>
      <c r="I26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7:P20">
    <sortCondition descending="1" ref="J17:J20"/>
  </sortState>
  <mergeCells count="29">
    <mergeCell ref="B7:D7"/>
    <mergeCell ref="E7:N7"/>
    <mergeCell ref="O7:Q7"/>
    <mergeCell ref="E8:N8"/>
    <mergeCell ref="O8:Q8"/>
    <mergeCell ref="B1:Q1"/>
    <mergeCell ref="B2:Q2"/>
    <mergeCell ref="B3:Q3"/>
    <mergeCell ref="B4:Q4"/>
    <mergeCell ref="B6:D6"/>
    <mergeCell ref="E6:N6"/>
    <mergeCell ref="O6:Q6"/>
    <mergeCell ref="B12:B13"/>
    <mergeCell ref="C12:D13"/>
    <mergeCell ref="B9:D9"/>
    <mergeCell ref="B10:D10"/>
    <mergeCell ref="O12:O13"/>
    <mergeCell ref="E12:E13"/>
    <mergeCell ref="F12:F13"/>
    <mergeCell ref="G12:G13"/>
    <mergeCell ref="E9:N9"/>
    <mergeCell ref="E10:N10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33" right="0.19685039370078741" top="0.93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26"/>
  <sheetViews>
    <sheetView zoomScaleSheetLayoutView="100" workbookViewId="0">
      <selection activeCell="H28" sqref="H28"/>
    </sheetView>
  </sheetViews>
  <sheetFormatPr defaultColWidth="9.1796875" defaultRowHeight="12.5" x14ac:dyDescent="0.25"/>
  <cols>
    <col min="1" max="1" width="0.7265625" style="16" customWidth="1"/>
    <col min="2" max="2" width="6.54296875" style="16" customWidth="1"/>
    <col min="3" max="3" width="10.26953125" style="16" customWidth="1"/>
    <col min="4" max="4" width="13.26953125" style="16" customWidth="1"/>
    <col min="5" max="5" width="9.453125" style="16" customWidth="1"/>
    <col min="6" max="6" width="7.453125" style="16" customWidth="1"/>
    <col min="7" max="7" width="22.26953125" style="16" customWidth="1"/>
    <col min="8" max="8" width="30.453125" style="16" customWidth="1"/>
    <col min="9" max="9" width="10.1796875" style="16" customWidth="1"/>
    <col min="10" max="10" width="12.4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8" style="16" customWidth="1"/>
    <col min="17" max="17" width="12.72656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8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ht="16.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208</v>
      </c>
      <c r="F9" s="790"/>
      <c r="G9" s="790"/>
      <c r="H9" s="790"/>
      <c r="I9" s="790"/>
      <c r="J9" s="790"/>
      <c r="K9" s="790"/>
      <c r="L9" s="790"/>
      <c r="M9" s="790"/>
      <c r="N9" s="800"/>
      <c r="O9" s="294" t="s">
        <v>3</v>
      </c>
      <c r="P9" s="294" t="s">
        <v>4</v>
      </c>
      <c r="Q9" s="294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207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1">
        <v>72</v>
      </c>
      <c r="P10" s="301">
        <v>56</v>
      </c>
      <c r="Q10" s="301">
        <v>45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823" t="s">
        <v>67</v>
      </c>
      <c r="D12" s="823"/>
      <c r="E12" s="820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22" t="s">
        <v>19</v>
      </c>
      <c r="L12" s="822"/>
      <c r="M12" s="816" t="s">
        <v>22</v>
      </c>
      <c r="N12" s="816" t="s">
        <v>13</v>
      </c>
      <c r="O12" s="816" t="s">
        <v>14</v>
      </c>
      <c r="P12" s="816" t="s">
        <v>15</v>
      </c>
      <c r="Q12" s="818"/>
    </row>
    <row r="13" spans="1:17" ht="13.5" thickBot="1" x14ac:dyDescent="0.3">
      <c r="B13" s="810"/>
      <c r="C13" s="824"/>
      <c r="D13" s="824"/>
      <c r="E13" s="821"/>
      <c r="F13" s="817"/>
      <c r="G13" s="817"/>
      <c r="H13" s="817"/>
      <c r="I13" s="817"/>
      <c r="J13" s="817"/>
      <c r="K13" s="663" t="s">
        <v>21</v>
      </c>
      <c r="L13" s="663" t="s">
        <v>23</v>
      </c>
      <c r="M13" s="817"/>
      <c r="N13" s="817"/>
      <c r="O13" s="817"/>
      <c r="P13" s="817"/>
      <c r="Q13" s="819"/>
    </row>
    <row r="14" spans="1:17" s="6" customFormat="1" ht="13" x14ac:dyDescent="0.3">
      <c r="A14" s="6">
        <v>29</v>
      </c>
      <c r="B14" s="652">
        <v>1</v>
      </c>
      <c r="C14" s="678" t="str">
        <f>VLOOKUP(A14,Список!$A$2:$J$123,3)</f>
        <v>Кузьмичева Ксения</v>
      </c>
      <c r="D14" s="679"/>
      <c r="E14" s="666">
        <f>VLOOKUP(A14,Список!$A$2:$J$123,4)</f>
        <v>2004</v>
      </c>
      <c r="F14" s="667" t="str">
        <f>VLOOKUP(A14,Список!$A$2:$J$123,5)</f>
        <v>КМС</v>
      </c>
      <c r="G14" s="668" t="str">
        <f>VLOOKUP(A14,Список!$A$2:$J$123,6)</f>
        <v>Оренбургская область</v>
      </c>
      <c r="H14" s="669" t="str">
        <f>VLOOKUP(A14,Список!$A$2:$J$123,7)</f>
        <v>СШ №1 им. Л.Д. Ковалевского</v>
      </c>
      <c r="I14" s="654">
        <f>VLOOKUP(A14,Список!$A$2:$J$123,8)</f>
        <v>89.35</v>
      </c>
      <c r="J14" s="655">
        <v>40</v>
      </c>
      <c r="K14" s="656"/>
      <c r="L14" s="657"/>
      <c r="M14" s="658"/>
      <c r="N14" s="659">
        <f>IF(B14=1,20,IF(B14=2,18,IF(B14=3,16,IF(B14&gt;19,0,19-B14))))</f>
        <v>20</v>
      </c>
      <c r="O14" s="660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-</v>
      </c>
      <c r="P14" s="661" t="str">
        <f>VLOOKUP(A14,Список!$A$2:$J$123,9)</f>
        <v>Павлов С.П.</v>
      </c>
      <c r="Q14" s="681"/>
    </row>
    <row r="15" spans="1:17" s="6" customFormat="1" ht="13" x14ac:dyDescent="0.3">
      <c r="A15" s="6">
        <v>86</v>
      </c>
      <c r="B15" s="248">
        <v>2</v>
      </c>
      <c r="C15" s="400" t="str">
        <f>VLOOKUP(A15,Список!$A$2:$J$123,3)</f>
        <v>Вершинина Дарья</v>
      </c>
      <c r="D15" s="401"/>
      <c r="E15" s="110">
        <f>VLOOKUP(A15,Список!$A$2:$J$123,4)</f>
        <v>2009</v>
      </c>
      <c r="F15" s="397" t="str">
        <f>VLOOKUP(A15,Список!$A$2:$J$123,5)</f>
        <v>КМС</v>
      </c>
      <c r="G15" s="396" t="str">
        <f>VLOOKUP(A15,Список!$A$2:$J$123,6)</f>
        <v>Кировская область</v>
      </c>
      <c r="H15" s="210" t="str">
        <f>VLOOKUP(A15,Список!$A$2:$J$123,7)</f>
        <v>КОГАУ «СШОР «Юность»</v>
      </c>
      <c r="I15" s="337">
        <f>VLOOKUP(A15,Список!$A$2:$J$123,8)</f>
        <v>76.25</v>
      </c>
      <c r="J15" s="338">
        <v>23</v>
      </c>
      <c r="K15" s="339"/>
      <c r="L15" s="99"/>
      <c r="M15" s="100"/>
      <c r="N15" s="115">
        <f>IF(B15=1,20,IF(B15=2,18,IF(B15=3,16,IF(B15&gt;19,0,19-B15))))</f>
        <v>18</v>
      </c>
      <c r="O15" s="101" t="str">
        <f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-</v>
      </c>
      <c r="P15" s="340" t="str">
        <f>VLOOKUP(A15,Список!$A$2:$J$123,9)</f>
        <v>Малков Е.И.</v>
      </c>
      <c r="Q15" s="116"/>
    </row>
    <row r="16" spans="1:17" ht="13" x14ac:dyDescent="0.3">
      <c r="A16" s="16">
        <v>60</v>
      </c>
      <c r="B16" s="248">
        <v>3</v>
      </c>
      <c r="C16" s="400" t="str">
        <f>VLOOKUP(A16,Список!$A$2:$J$123,3)</f>
        <v>Попова Мария</v>
      </c>
      <c r="D16" s="401"/>
      <c r="E16" s="110">
        <f>VLOOKUP(A16,Список!$A$2:$J$123,4)</f>
        <v>2005</v>
      </c>
      <c r="F16" s="397" t="str">
        <f>VLOOKUP(A16,Список!$A$2:$J$123,5)</f>
        <v>КМС</v>
      </c>
      <c r="G16" s="396" t="str">
        <f>VLOOKUP(A16,Список!$A$2:$J$123,6)</f>
        <v>Пермский край</v>
      </c>
      <c r="H16" s="210" t="str">
        <f>VLOOKUP(A16,Список!$A$2:$J$123,7)</f>
        <v>ССК "Китнаспорте"</v>
      </c>
      <c r="I16" s="337">
        <f>VLOOKUP(A16,Список!$A$2:$J$123,8)</f>
        <v>79.25</v>
      </c>
      <c r="J16" s="338">
        <v>8</v>
      </c>
      <c r="K16" s="339"/>
      <c r="L16" s="99"/>
      <c r="M16" s="100"/>
      <c r="N16" s="115">
        <f t="shared" ref="N16:N17" si="0">IF(B16=1,20,IF(B16=2,18,IF(B16=3,16,IF(B16&gt;19,0,19-B16))))</f>
        <v>16</v>
      </c>
      <c r="O16" s="101" t="str">
        <f t="shared" ref="O16:O17" si="1">IF(AND(NOT(OR(F16="МСМК",F16="ЗМС")),J16&gt;=$O$10),"+МСМК",IF(AND(OR(F16="МСМК",F16="ЗМС"),J16&gt;=$O$10),"МСМК",IF(AND(NOT(OR(F16="МСМК",F16="МС",F16="ЗМС")),J16&gt;=$P$10),"+МС",IF(AND(OR(F16="МСМК",F16="МС",F16="ЗМС"),J16&gt;=$P$10),"МС",IF(AND(NOT(OR(F16="ЗМС",F16="МСМК",F16="МС",F16="КМС")),J16&gt;=$Q$10),"+КМС",IF(AND(OR(F16="ЗМС",F16="МСМК",F16="МС",F16="КМС"),J16&gt;=$Q$10),"КМС","-"))))))</f>
        <v>-</v>
      </c>
      <c r="P16" s="340" t="str">
        <f>VLOOKUP(A16,Список!$A$2:$J$123,9)</f>
        <v>Паклин П.А.</v>
      </c>
      <c r="Q16" s="116"/>
    </row>
    <row r="17" spans="1:17" ht="13.5" thickBot="1" x14ac:dyDescent="0.35">
      <c r="A17" s="16">
        <v>37</v>
      </c>
      <c r="B17" s="423">
        <v>4</v>
      </c>
      <c r="C17" s="424" t="str">
        <f>VLOOKUP(A17,Список!$A$2:$J$123,3)</f>
        <v>Рогизная Анна</v>
      </c>
      <c r="D17" s="425"/>
      <c r="E17" s="411">
        <f>VLOOKUP(A17,Список!$A$2:$J$123,4)</f>
        <v>1998</v>
      </c>
      <c r="F17" s="412" t="str">
        <f>VLOOKUP(A17,Список!$A$2:$J$123,5)</f>
        <v>КМС</v>
      </c>
      <c r="G17" s="413" t="str">
        <f>VLOOKUP(A17,Список!$A$2:$J$123,6)</f>
        <v>Пермский край</v>
      </c>
      <c r="H17" s="414" t="str">
        <f>VLOOKUP(A17,Список!$A$2:$J$123,7)</f>
        <v>ДО ДС ДЮ «Прикамье»</v>
      </c>
      <c r="I17" s="426">
        <f>VLOOKUP(A17,Список!$A$2:$J$123,8)</f>
        <v>108.4</v>
      </c>
      <c r="J17" s="427">
        <v>5</v>
      </c>
      <c r="K17" s="428"/>
      <c r="L17" s="429"/>
      <c r="M17" s="430"/>
      <c r="N17" s="419">
        <f t="shared" si="0"/>
        <v>15</v>
      </c>
      <c r="O17" s="431" t="str">
        <f t="shared" si="1"/>
        <v>-</v>
      </c>
      <c r="P17" s="432" t="str">
        <f>VLOOKUP(A17,Список!$A$2:$J$123,9)</f>
        <v>Мошев Д.И</v>
      </c>
      <c r="Q17" s="451"/>
    </row>
    <row r="18" spans="1:17" x14ac:dyDescent="0.25"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 x14ac:dyDescent="0.25">
      <c r="C20" s="91" t="s">
        <v>16</v>
      </c>
      <c r="D20" s="91"/>
      <c r="E20" s="91"/>
      <c r="F20" s="91"/>
      <c r="G20" s="345"/>
      <c r="H20" s="104"/>
      <c r="I20" s="345" t="str">
        <f>'ДЦ 63'!$I$22</f>
        <v>Ческис О.И., 1К (Пермский край)</v>
      </c>
      <c r="J20" s="91"/>
      <c r="K20" s="91"/>
      <c r="L20" s="91"/>
      <c r="M20" s="91"/>
      <c r="Q20" s="91"/>
    </row>
    <row r="21" spans="1:17" ht="12.75" customHeight="1" x14ac:dyDescent="0.25">
      <c r="C21" s="91"/>
      <c r="D21" s="91"/>
      <c r="E21" s="91"/>
      <c r="F21" s="91"/>
      <c r="G21" s="345"/>
      <c r="H21" s="104"/>
      <c r="I21" s="345"/>
      <c r="J21" s="91"/>
      <c r="K21" s="91"/>
      <c r="L21" s="91"/>
      <c r="M21" s="104"/>
      <c r="Q21" s="91"/>
    </row>
    <row r="22" spans="1:17" ht="12.75" customHeight="1" x14ac:dyDescent="0.25">
      <c r="C22" s="91" t="s">
        <v>17</v>
      </c>
      <c r="D22" s="91"/>
      <c r="E22" s="91"/>
      <c r="F22" s="91"/>
      <c r="G22" s="346"/>
      <c r="H22" s="91"/>
      <c r="I22" s="346" t="str">
        <f>'ДЦ 63'!$I$24</f>
        <v>Паклина М.В., ВК (Пермский край)</v>
      </c>
      <c r="J22" s="91"/>
      <c r="K22" s="91"/>
      <c r="L22" s="91"/>
      <c r="M22" s="104"/>
      <c r="Q22" s="91"/>
    </row>
    <row r="23" spans="1:17" ht="12.75" customHeight="1" x14ac:dyDescent="0.3">
      <c r="C23" s="90"/>
      <c r="D23" s="90"/>
      <c r="E23" s="90"/>
      <c r="F23" s="90"/>
      <c r="G23" s="90"/>
      <c r="H23" s="90"/>
      <c r="I23" s="90"/>
    </row>
    <row r="24" spans="1:17" ht="12.75" customHeight="1" x14ac:dyDescent="0.3">
      <c r="C24" s="90" t="s">
        <v>89</v>
      </c>
      <c r="D24" s="91"/>
      <c r="E24" s="91"/>
      <c r="F24" s="91"/>
      <c r="G24" s="91"/>
      <c r="H24" s="90"/>
      <c r="I24" s="90" t="str">
        <f>'ДЦ 63'!$I$26</f>
        <v>Паклин П.А., ВК (Пермский край)</v>
      </c>
    </row>
    <row r="25" spans="1:17" ht="12.75" customHeight="1" x14ac:dyDescent="0.3">
      <c r="C25" s="90"/>
      <c r="D25" s="91"/>
      <c r="E25" s="90"/>
      <c r="F25" s="90"/>
      <c r="G25" s="90"/>
      <c r="H25" s="90"/>
      <c r="I25" s="91"/>
    </row>
    <row r="26" spans="1:17" ht="13" x14ac:dyDescent="0.3">
      <c r="C26" s="90" t="s">
        <v>18</v>
      </c>
      <c r="D26" s="91"/>
      <c r="E26" s="90"/>
      <c r="F26" s="90"/>
      <c r="G26" s="90"/>
      <c r="H26" s="90"/>
      <c r="I26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mergeCells count="29">
    <mergeCell ref="B10:D10"/>
    <mergeCell ref="H12:H13"/>
    <mergeCell ref="I12:I13"/>
    <mergeCell ref="J12:J13"/>
    <mergeCell ref="K12:L12"/>
    <mergeCell ref="G12:G13"/>
    <mergeCell ref="B1:Q1"/>
    <mergeCell ref="B2:Q2"/>
    <mergeCell ref="B3:Q3"/>
    <mergeCell ref="B4:Q4"/>
    <mergeCell ref="B6:D6"/>
    <mergeCell ref="E6:N6"/>
    <mergeCell ref="O6:Q6"/>
    <mergeCell ref="O12:O13"/>
    <mergeCell ref="P12:Q13"/>
    <mergeCell ref="B9:D9"/>
    <mergeCell ref="B7:D7"/>
    <mergeCell ref="E7:N7"/>
    <mergeCell ref="O7:Q7"/>
    <mergeCell ref="E8:N8"/>
    <mergeCell ref="O8:Q8"/>
    <mergeCell ref="M12:M13"/>
    <mergeCell ref="N12:N13"/>
    <mergeCell ref="E9:N9"/>
    <mergeCell ref="E10:N10"/>
    <mergeCell ref="B12:B13"/>
    <mergeCell ref="C12:D13"/>
    <mergeCell ref="E12:E13"/>
    <mergeCell ref="F12:F13"/>
  </mergeCells>
  <printOptions horizontalCentered="1"/>
  <pageMargins left="0.33" right="0.19685039370078741" top="0.93" bottom="0.59055118110236227" header="0" footer="0"/>
  <pageSetup paperSize="9" scale="89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51"/>
  <sheetViews>
    <sheetView view="pageBreakPreview" zoomScale="90" zoomScaleNormal="90" zoomScaleSheetLayoutView="90" workbookViewId="0">
      <selection activeCell="L46" sqref="L46"/>
    </sheetView>
  </sheetViews>
  <sheetFormatPr defaultColWidth="36.1796875" defaultRowHeight="13" x14ac:dyDescent="0.3"/>
  <cols>
    <col min="1" max="1" width="1.54296875" customWidth="1"/>
    <col min="2" max="2" width="10.7265625" customWidth="1"/>
    <col min="3" max="3" width="7.1796875" customWidth="1"/>
    <col min="4" max="4" width="24.36328125" customWidth="1"/>
    <col min="5" max="5" width="11.453125" customWidth="1"/>
    <col min="6" max="6" width="8.6328125" customWidth="1"/>
    <col min="7" max="7" width="11.26953125" style="179" hidden="1" customWidth="1"/>
    <col min="8" max="8" width="11.08984375" customWidth="1"/>
    <col min="9" max="9" width="10.7265625" customWidth="1"/>
    <col min="10" max="10" width="8" customWidth="1"/>
    <col min="11" max="13" width="7.90625" customWidth="1"/>
    <col min="14" max="14" width="0.1796875" hidden="1" customWidth="1"/>
    <col min="15" max="15" width="0.1796875" customWidth="1"/>
    <col min="16" max="16" width="8.7265625" customWidth="1"/>
    <col min="17" max="231" width="9.1796875" customWidth="1"/>
    <col min="232" max="232" width="8.81640625" customWidth="1"/>
    <col min="233" max="233" width="8.453125" customWidth="1"/>
    <col min="234" max="234" width="7" customWidth="1"/>
    <col min="235" max="235" width="22.7265625" customWidth="1"/>
    <col min="236" max="236" width="17" customWidth="1"/>
    <col min="237" max="237" width="10.81640625" customWidth="1"/>
    <col min="238" max="238" width="10.453125" customWidth="1"/>
    <col min="239" max="239" width="11.7265625" customWidth="1"/>
  </cols>
  <sheetData>
    <row r="1" spans="1:17" x14ac:dyDescent="0.3">
      <c r="B1" s="853" t="s">
        <v>114</v>
      </c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6"/>
      <c r="O1" s="86"/>
    </row>
    <row r="2" spans="1:17" ht="10.5" customHeight="1" x14ac:dyDescent="0.3">
      <c r="B2" s="854" t="s">
        <v>115</v>
      </c>
      <c r="C2" s="854"/>
      <c r="D2" s="854"/>
      <c r="E2" s="854"/>
      <c r="F2" s="854"/>
      <c r="G2" s="854"/>
      <c r="H2" s="854"/>
      <c r="I2" s="854"/>
      <c r="J2" s="854"/>
      <c r="K2" s="854"/>
      <c r="L2" s="854"/>
      <c r="M2" s="854"/>
      <c r="N2" s="87"/>
      <c r="O2" s="87"/>
    </row>
    <row r="3" spans="1:17" ht="11.2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1.25" customHeight="1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6" customHeight="1" x14ac:dyDescent="0.3">
      <c r="B5" s="144"/>
      <c r="C5" s="144"/>
      <c r="D5" s="144"/>
      <c r="E5" s="144"/>
      <c r="F5" s="144"/>
      <c r="G5" s="180"/>
      <c r="H5" s="144"/>
      <c r="I5" s="144"/>
      <c r="J5" s="144"/>
      <c r="K5" s="144"/>
      <c r="L5" s="144"/>
      <c r="M5" s="90"/>
      <c r="N5" s="88"/>
      <c r="O5" s="88"/>
    </row>
    <row r="6" spans="1:17" ht="15" x14ac:dyDescent="0.3">
      <c r="B6" s="792" t="s">
        <v>366</v>
      </c>
      <c r="C6" s="792"/>
      <c r="D6" s="792"/>
      <c r="E6" s="811" t="s">
        <v>1</v>
      </c>
      <c r="F6" s="811"/>
      <c r="G6" s="811"/>
      <c r="H6" s="811"/>
      <c r="I6" s="811"/>
      <c r="J6" s="811"/>
      <c r="K6" s="145"/>
      <c r="L6" s="146" t="s">
        <v>103</v>
      </c>
      <c r="M6" s="90"/>
    </row>
    <row r="7" spans="1:17" ht="15" x14ac:dyDescent="0.3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145"/>
      <c r="L7" s="146" t="s">
        <v>104</v>
      </c>
      <c r="M7" s="90"/>
    </row>
    <row r="8" spans="1:17" ht="15.5" x14ac:dyDescent="0.3">
      <c r="B8" s="300"/>
      <c r="C8" s="300"/>
      <c r="D8" s="300"/>
      <c r="E8" s="811"/>
      <c r="F8" s="811"/>
      <c r="G8" s="811"/>
      <c r="H8" s="811"/>
      <c r="I8" s="811"/>
      <c r="J8" s="811"/>
      <c r="K8" s="815" t="s">
        <v>2</v>
      </c>
      <c r="L8" s="815"/>
      <c r="M8" s="815"/>
      <c r="N8" s="85"/>
      <c r="O8" s="83"/>
    </row>
    <row r="9" spans="1:17" ht="15" customHeight="1" x14ac:dyDescent="0.3">
      <c r="B9" s="801" t="str">
        <f>'ДЦ 63'!$B$9:$D$9</f>
        <v>Количество участников - 92</v>
      </c>
      <c r="C9" s="801"/>
      <c r="D9" s="801"/>
      <c r="E9" s="843" t="str">
        <f>'ДЦ 63'!$E$8:$N$8</f>
        <v>ЕКП № 2065590017021409</v>
      </c>
      <c r="F9" s="844"/>
      <c r="G9" s="844"/>
      <c r="H9" s="844"/>
      <c r="I9" s="844"/>
      <c r="J9" s="845"/>
      <c r="K9" s="106" t="s">
        <v>3</v>
      </c>
      <c r="L9" s="106" t="s">
        <v>4</v>
      </c>
      <c r="M9" s="106" t="s">
        <v>5</v>
      </c>
      <c r="N9" s="85"/>
      <c r="O9" s="83"/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11" t="s">
        <v>130</v>
      </c>
      <c r="F10" s="811"/>
      <c r="G10" s="811"/>
      <c r="H10" s="811"/>
      <c r="I10" s="811"/>
      <c r="J10" s="811"/>
      <c r="K10" s="108">
        <v>146</v>
      </c>
      <c r="L10" s="108">
        <v>136</v>
      </c>
      <c r="M10" s="148">
        <v>115</v>
      </c>
      <c r="N10" s="85"/>
      <c r="O10" s="83"/>
    </row>
    <row r="11" spans="1:17" ht="13.75" customHeight="1" x14ac:dyDescent="0.3">
      <c r="B11" s="206" t="s">
        <v>198</v>
      </c>
      <c r="C11" s="206"/>
      <c r="D11" s="206"/>
      <c r="E11" s="90"/>
      <c r="F11" s="90"/>
      <c r="G11" s="205"/>
      <c r="H11" s="90"/>
      <c r="I11" s="90"/>
      <c r="J11" s="90"/>
      <c r="K11" s="90"/>
      <c r="L11" s="90"/>
      <c r="M11" s="90"/>
    </row>
    <row r="12" spans="1:17" ht="24" customHeight="1" x14ac:dyDescent="0.25">
      <c r="B12" s="14" t="s">
        <v>6</v>
      </c>
      <c r="C12" s="14" t="s">
        <v>76</v>
      </c>
      <c r="D12" s="14" t="s">
        <v>67</v>
      </c>
      <c r="E12" s="72" t="s">
        <v>7</v>
      </c>
      <c r="F12" s="72" t="s">
        <v>8</v>
      </c>
      <c r="G12" s="204" t="s">
        <v>78</v>
      </c>
      <c r="H12" s="72" t="s">
        <v>79</v>
      </c>
      <c r="I12" s="72" t="s">
        <v>80</v>
      </c>
      <c r="J12" s="72" t="s">
        <v>14</v>
      </c>
      <c r="K12" s="836" t="s">
        <v>81</v>
      </c>
      <c r="L12" s="837"/>
      <c r="M12" s="838"/>
      <c r="N12" s="16"/>
      <c r="O12" s="16"/>
    </row>
    <row r="13" spans="1:17" ht="13.75" customHeight="1" x14ac:dyDescent="0.3">
      <c r="A13">
        <v>49</v>
      </c>
      <c r="B13" s="839">
        <v>1</v>
      </c>
      <c r="C13" s="14">
        <v>1</v>
      </c>
      <c r="D13" s="143" t="str">
        <f>VLOOKUP(A13,Список!$A$2:$J$123,3)</f>
        <v>Кодиров Абдумаъруф</v>
      </c>
      <c r="E13" s="110">
        <f>VLOOKUP(A13,Список!$A$2:$J$123,4)</f>
        <v>2000</v>
      </c>
      <c r="F13" s="376" t="str">
        <f>VLOOKUP(A13,Список!$A$2:$J$123,5)</f>
        <v>КМС</v>
      </c>
      <c r="G13" s="110">
        <f>VLOOKUP(A13,Список!$A$2:$J$123,8)</f>
        <v>0</v>
      </c>
      <c r="H13" s="142">
        <f>I13</f>
        <v>32</v>
      </c>
      <c r="I13" s="142">
        <v>32</v>
      </c>
      <c r="J13" s="840" t="s">
        <v>5</v>
      </c>
      <c r="K13" s="232" t="str">
        <f>VLOOKUP(A13,Список!$A$2:$J$123,9)</f>
        <v>Мошев Д.И</v>
      </c>
      <c r="L13" s="151"/>
      <c r="M13" s="152"/>
      <c r="N13" s="16"/>
      <c r="O13" s="16"/>
    </row>
    <row r="14" spans="1:17" ht="13.75" customHeight="1" x14ac:dyDescent="0.3">
      <c r="A14">
        <v>54</v>
      </c>
      <c r="B14" s="839"/>
      <c r="C14" s="14">
        <v>2</v>
      </c>
      <c r="D14" s="143" t="str">
        <f>VLOOKUP(A14,Список!$A$2:$J$123,3)</f>
        <v>Бардин Максим</v>
      </c>
      <c r="E14" s="110">
        <f>VLOOKUP(A14,Список!$A$2:$J$123,4)</f>
        <v>1990</v>
      </c>
      <c r="F14" s="376" t="str">
        <f>VLOOKUP(A14,Список!$A$2:$J$123,5)</f>
        <v>КМС</v>
      </c>
      <c r="G14" s="110">
        <f>VLOOKUP(A14,Список!$A$2:$J$123,8)</f>
        <v>0</v>
      </c>
      <c r="H14" s="142">
        <f>I14-I13</f>
        <v>26</v>
      </c>
      <c r="I14" s="142">
        <v>58</v>
      </c>
      <c r="J14" s="841"/>
      <c r="K14" s="232" t="str">
        <f>VLOOKUP(A14,Список!$A$2:$J$123,9)</f>
        <v>Мошев Д.И, Лунев А.Г.</v>
      </c>
      <c r="L14" s="151"/>
      <c r="M14" s="152"/>
      <c r="N14" s="16"/>
      <c r="O14" s="16"/>
    </row>
    <row r="15" spans="1:17" ht="13.75" customHeight="1" x14ac:dyDescent="0.3">
      <c r="A15">
        <v>47</v>
      </c>
      <c r="B15" s="839"/>
      <c r="C15" s="14">
        <v>3</v>
      </c>
      <c r="D15" s="143" t="str">
        <f>VLOOKUP(A15,Список!$A$2:$J$123,3)</f>
        <v>Крестьянинов Виктор</v>
      </c>
      <c r="E15" s="110">
        <f>VLOOKUP(A15,Список!$A$2:$J$123,4)</f>
        <v>2000</v>
      </c>
      <c r="F15" s="376" t="str">
        <f>VLOOKUP(A15,Список!$A$2:$J$123,5)</f>
        <v>МС</v>
      </c>
      <c r="G15" s="110">
        <f>VLOOKUP(A15,Список!$A$2:$J$123,8)</f>
        <v>83.8</v>
      </c>
      <c r="H15" s="142">
        <f>I15-I14</f>
        <v>35</v>
      </c>
      <c r="I15" s="142">
        <v>93</v>
      </c>
      <c r="J15" s="841"/>
      <c r="K15" s="232" t="str">
        <f>VLOOKUP(A15,Список!$A$2:$J$123,9)</f>
        <v>Мошев Д.И., Панфилов Г.Н.</v>
      </c>
      <c r="L15" s="151"/>
      <c r="M15" s="152"/>
      <c r="N15" s="6"/>
      <c r="O15" s="6"/>
    </row>
    <row r="16" spans="1:17" ht="13.75" customHeight="1" x14ac:dyDescent="0.3">
      <c r="A16">
        <v>46</v>
      </c>
      <c r="B16" s="839"/>
      <c r="C16" s="14">
        <v>4</v>
      </c>
      <c r="D16" s="143" t="str">
        <f>VLOOKUP(A16,Список!$A$2:$J$123,3)</f>
        <v>Маликов Данил</v>
      </c>
      <c r="E16" s="110">
        <f>VLOOKUP(A16,Список!$A$2:$J$123,4)</f>
        <v>2001</v>
      </c>
      <c r="F16" s="376" t="str">
        <f>VLOOKUP(A16,Список!$A$2:$J$123,5)</f>
        <v>МС</v>
      </c>
      <c r="G16" s="110">
        <f>VLOOKUP(A16,Список!$A$2:$J$123,8)</f>
        <v>0</v>
      </c>
      <c r="H16" s="347">
        <f>I16-I15</f>
        <v>38</v>
      </c>
      <c r="I16" s="142">
        <v>131</v>
      </c>
      <c r="J16" s="842"/>
      <c r="K16" s="232" t="str">
        <f>VLOOKUP(A16,Список!$A$2:$J$123,9)</f>
        <v>Мошев Д.И., Панфилов Г.Н.</v>
      </c>
      <c r="L16" s="151"/>
      <c r="M16" s="152"/>
      <c r="N16" s="16"/>
      <c r="O16" s="16"/>
    </row>
    <row r="17" spans="1:15" ht="13.75" customHeight="1" x14ac:dyDescent="0.3">
      <c r="B17" s="153"/>
      <c r="C17" s="154"/>
      <c r="D17" s="154"/>
      <c r="E17" s="154"/>
      <c r="F17" s="154"/>
      <c r="G17" s="155">
        <f>SUM(G13:G16)</f>
        <v>83.8</v>
      </c>
      <c r="H17" s="90"/>
      <c r="I17" s="98"/>
      <c r="J17" s="98"/>
      <c r="K17" s="98"/>
      <c r="L17" s="98"/>
      <c r="M17" s="90"/>
      <c r="N17" s="16"/>
      <c r="O17" s="16"/>
    </row>
    <row r="18" spans="1:15" ht="13.75" customHeight="1" x14ac:dyDescent="0.3">
      <c r="B18" s="153" t="s">
        <v>84</v>
      </c>
      <c r="C18" s="154"/>
      <c r="D18" s="154"/>
      <c r="E18" s="154"/>
      <c r="F18" s="154"/>
      <c r="G18" s="207"/>
      <c r="H18" s="154"/>
      <c r="I18" s="156">
        <f>I16</f>
        <v>131</v>
      </c>
      <c r="J18" s="207"/>
      <c r="K18" s="207"/>
      <c r="L18" s="207"/>
      <c r="M18" s="90"/>
      <c r="N18" s="16"/>
      <c r="O18" s="16"/>
    </row>
    <row r="19" spans="1:15" ht="13.75" customHeight="1" x14ac:dyDescent="0.3">
      <c r="B19" s="153"/>
      <c r="C19" s="154"/>
      <c r="D19" s="154"/>
      <c r="E19" s="154"/>
      <c r="F19" s="154"/>
      <c r="G19" s="207"/>
      <c r="H19" s="154"/>
      <c r="I19" s="207"/>
      <c r="J19" s="207"/>
      <c r="K19" s="207"/>
      <c r="L19" s="207"/>
      <c r="M19" s="90"/>
      <c r="N19" s="16"/>
      <c r="O19" s="16"/>
    </row>
    <row r="20" spans="1:15" ht="13.75" customHeight="1" x14ac:dyDescent="0.3">
      <c r="B20" s="227" t="s">
        <v>188</v>
      </c>
      <c r="C20" s="227"/>
      <c r="D20" s="227"/>
      <c r="E20" s="228"/>
      <c r="F20" s="228"/>
      <c r="G20" s="229"/>
      <c r="H20" s="228"/>
      <c r="I20" s="228"/>
      <c r="J20" s="228"/>
      <c r="K20" s="228"/>
      <c r="L20" s="228"/>
      <c r="M20" s="228"/>
    </row>
    <row r="21" spans="1:15" ht="24" customHeight="1" x14ac:dyDescent="0.25">
      <c r="B21" s="113" t="s">
        <v>6</v>
      </c>
      <c r="C21" s="113" t="s">
        <v>76</v>
      </c>
      <c r="D21" s="113" t="s">
        <v>67</v>
      </c>
      <c r="E21" s="230" t="s">
        <v>7</v>
      </c>
      <c r="F21" s="230" t="s">
        <v>8</v>
      </c>
      <c r="G21" s="114" t="s">
        <v>78</v>
      </c>
      <c r="H21" s="230" t="s">
        <v>79</v>
      </c>
      <c r="I21" s="230" t="s">
        <v>80</v>
      </c>
      <c r="J21" s="230" t="s">
        <v>14</v>
      </c>
      <c r="K21" s="836" t="s">
        <v>81</v>
      </c>
      <c r="L21" s="846"/>
      <c r="M21" s="847"/>
      <c r="O21" s="16"/>
    </row>
    <row r="22" spans="1:15" ht="13.75" customHeight="1" x14ac:dyDescent="0.3">
      <c r="A22">
        <v>76</v>
      </c>
      <c r="B22" s="848">
        <v>2</v>
      </c>
      <c r="C22" s="113">
        <v>1</v>
      </c>
      <c r="D22" s="143" t="str">
        <f>VLOOKUP(A22,Список!$A$2:$J$123,3)</f>
        <v>Новоселов Андрей</v>
      </c>
      <c r="E22" s="110">
        <f>VLOOKUP(A22,Список!$A$2:$J$123,4)</f>
        <v>2004</v>
      </c>
      <c r="F22" s="376" t="str">
        <f>VLOOKUP(A22,Список!$A$2:$J$123,5)</f>
        <v>МС</v>
      </c>
      <c r="G22" s="110">
        <f>VLOOKUP(A22,Список!$A$2:$J$123,8)</f>
        <v>68</v>
      </c>
      <c r="H22" s="142">
        <f>I22</f>
        <v>30</v>
      </c>
      <c r="I22" s="142">
        <v>30</v>
      </c>
      <c r="J22" s="849" t="s">
        <v>5</v>
      </c>
      <c r="K22" s="232" t="str">
        <f>VLOOKUP(A22,Список!$A$2:$J$123,9)</f>
        <v>Малков Е.И.</v>
      </c>
      <c r="L22" s="233"/>
      <c r="M22" s="234"/>
      <c r="O22" s="16"/>
    </row>
    <row r="23" spans="1:15" ht="13.75" customHeight="1" x14ac:dyDescent="0.3">
      <c r="A23">
        <v>77</v>
      </c>
      <c r="B23" s="848"/>
      <c r="C23" s="113">
        <v>2</v>
      </c>
      <c r="D23" s="143" t="str">
        <f>VLOOKUP(A23,Список!$A$2:$J$123,3)</f>
        <v>Алцыбеев Никита</v>
      </c>
      <c r="E23" s="110">
        <f>VLOOKUP(A23,Список!$A$2:$J$123,4)</f>
        <v>2003</v>
      </c>
      <c r="F23" s="376" t="str">
        <f>VLOOKUP(A23,Список!$A$2:$J$123,5)</f>
        <v>МС</v>
      </c>
      <c r="G23" s="110">
        <f>VLOOKUP(A23,Список!$A$2:$J$123,8)</f>
        <v>77.95</v>
      </c>
      <c r="H23" s="142">
        <f>I23-I22</f>
        <v>30</v>
      </c>
      <c r="I23" s="142">
        <v>60</v>
      </c>
      <c r="J23" s="849"/>
      <c r="K23" s="232" t="str">
        <f>VLOOKUP(A23,Список!$A$2:$J$123,9)</f>
        <v>Малков Е.И.</v>
      </c>
      <c r="L23" s="233"/>
      <c r="M23" s="234"/>
      <c r="O23" s="16"/>
    </row>
    <row r="24" spans="1:15" ht="13.75" customHeight="1" x14ac:dyDescent="0.3">
      <c r="A24">
        <v>79</v>
      </c>
      <c r="B24" s="848"/>
      <c r="C24" s="113">
        <v>3</v>
      </c>
      <c r="D24" s="143" t="str">
        <f>VLOOKUP(A24,Список!$A$2:$J$123,3)</f>
        <v>Кашин Кирилл</v>
      </c>
      <c r="E24" s="110">
        <f>VLOOKUP(A24,Список!$A$2:$J$123,4)</f>
        <v>2003</v>
      </c>
      <c r="F24" s="376" t="str">
        <f>VLOOKUP(A24,Список!$A$2:$J$123,5)</f>
        <v>КМС</v>
      </c>
      <c r="G24" s="110">
        <f>VLOOKUP(A24,Список!$A$2:$J$123,8)</f>
        <v>82.35</v>
      </c>
      <c r="H24" s="142">
        <f>I24-I23</f>
        <v>26</v>
      </c>
      <c r="I24" s="142">
        <v>86</v>
      </c>
      <c r="J24" s="849"/>
      <c r="K24" s="232" t="str">
        <f>VLOOKUP(A24,Список!$A$2:$J$123,9)</f>
        <v>Малков Е.И.</v>
      </c>
      <c r="L24" s="233"/>
      <c r="M24" s="234"/>
      <c r="O24" s="16"/>
    </row>
    <row r="25" spans="1:15" ht="13.75" customHeight="1" x14ac:dyDescent="0.3">
      <c r="A25">
        <v>75</v>
      </c>
      <c r="B25" s="848"/>
      <c r="C25" s="113">
        <v>4</v>
      </c>
      <c r="D25" s="143" t="str">
        <f>VLOOKUP(A25,Список!$A$2:$J$123,3)</f>
        <v>Клепиков Артём</v>
      </c>
      <c r="E25" s="110">
        <f>VLOOKUP(A25,Список!$A$2:$J$123,4)</f>
        <v>1998</v>
      </c>
      <c r="F25" s="376" t="str">
        <f>VLOOKUP(A25,Список!$A$2:$J$123,5)</f>
        <v>МСМК</v>
      </c>
      <c r="G25" s="110">
        <f>VLOOKUP(A25,Список!$A$2:$J$123,8)</f>
        <v>91.65</v>
      </c>
      <c r="H25" s="347">
        <f>I25-I24</f>
        <v>38</v>
      </c>
      <c r="I25" s="142">
        <v>124</v>
      </c>
      <c r="J25" s="849"/>
      <c r="K25" s="232" t="str">
        <f>VLOOKUP(A25,Список!$A$2:$J$123,9)</f>
        <v>Малков Е.И.</v>
      </c>
      <c r="L25" s="233"/>
      <c r="M25" s="234"/>
      <c r="O25" s="6"/>
    </row>
    <row r="26" spans="1:15" ht="13.75" customHeight="1" x14ac:dyDescent="0.3">
      <c r="B26" s="235"/>
      <c r="C26" s="235"/>
      <c r="D26" s="235"/>
      <c r="E26" s="235"/>
      <c r="F26" s="235"/>
      <c r="G26" s="231">
        <f>SUM(G22:G25)</f>
        <v>319.95</v>
      </c>
      <c r="H26" s="228"/>
      <c r="I26" s="237"/>
      <c r="J26" s="237"/>
      <c r="K26" s="237"/>
      <c r="L26" s="237"/>
      <c r="M26" s="228"/>
      <c r="O26" s="16"/>
    </row>
    <row r="27" spans="1:15" ht="13.75" customHeight="1" x14ac:dyDescent="0.3">
      <c r="B27" s="239" t="s">
        <v>84</v>
      </c>
      <c r="C27" s="239"/>
      <c r="D27" s="239"/>
      <c r="E27" s="235"/>
      <c r="F27" s="235"/>
      <c r="G27" s="240"/>
      <c r="H27" s="235"/>
      <c r="I27" s="238">
        <f>I25</f>
        <v>124</v>
      </c>
      <c r="J27" s="241"/>
      <c r="K27" s="241"/>
      <c r="L27" s="241"/>
      <c r="M27" s="242"/>
      <c r="O27" s="16"/>
    </row>
    <row r="28" spans="1:15" ht="9.75" customHeight="1" x14ac:dyDescent="0.25">
      <c r="B28" s="147"/>
      <c r="C28" s="147"/>
      <c r="D28" s="147"/>
      <c r="E28" s="332"/>
      <c r="F28" s="332"/>
      <c r="G28" s="333"/>
      <c r="H28" s="332"/>
      <c r="I28" s="332"/>
      <c r="J28" s="332"/>
      <c r="K28" s="150"/>
      <c r="L28" s="150"/>
      <c r="M28" s="150"/>
      <c r="N28" s="85"/>
      <c r="O28" s="83"/>
    </row>
    <row r="29" spans="1:15" s="16" customFormat="1" x14ac:dyDescent="0.3">
      <c r="B29" s="227" t="s">
        <v>129</v>
      </c>
      <c r="C29" s="227"/>
      <c r="D29" s="227" t="s">
        <v>134</v>
      </c>
      <c r="E29" s="228"/>
      <c r="F29" s="228"/>
      <c r="G29" s="229"/>
      <c r="H29" s="228"/>
      <c r="I29" s="228"/>
      <c r="J29" s="228"/>
      <c r="K29" s="228"/>
      <c r="L29" s="228"/>
      <c r="M29" s="228"/>
      <c r="N29" s="84"/>
      <c r="O29" s="4"/>
    </row>
    <row r="30" spans="1:15" s="16" customFormat="1" ht="26.25" customHeight="1" x14ac:dyDescent="0.25">
      <c r="B30" s="334" t="s">
        <v>6</v>
      </c>
      <c r="C30" s="334" t="s">
        <v>76</v>
      </c>
      <c r="D30" s="334" t="s">
        <v>67</v>
      </c>
      <c r="E30" s="230" t="s">
        <v>7</v>
      </c>
      <c r="F30" s="230" t="s">
        <v>8</v>
      </c>
      <c r="G30" s="114" t="s">
        <v>78</v>
      </c>
      <c r="H30" s="230" t="s">
        <v>79</v>
      </c>
      <c r="I30" s="230" t="s">
        <v>80</v>
      </c>
      <c r="J30" s="230" t="s">
        <v>14</v>
      </c>
      <c r="K30" s="836" t="s">
        <v>81</v>
      </c>
      <c r="L30" s="846"/>
      <c r="M30" s="847"/>
      <c r="N30" s="4"/>
      <c r="O30" s="4"/>
    </row>
    <row r="31" spans="1:15" s="16" customFormat="1" ht="13.75" customHeight="1" x14ac:dyDescent="0.3">
      <c r="A31" s="16">
        <v>25</v>
      </c>
      <c r="B31" s="848">
        <v>3</v>
      </c>
      <c r="C31" s="376">
        <v>1</v>
      </c>
      <c r="D31" s="143" t="str">
        <f>VLOOKUP(A31,Список!$A$2:$J$123,3)</f>
        <v>Киякин Александр</v>
      </c>
      <c r="E31" s="110">
        <f>VLOOKUP(A31,Список!$A$2:$J$123,4)</f>
        <v>2001</v>
      </c>
      <c r="F31" s="376" t="str">
        <f>VLOOKUP(A31,Список!$A$2:$J$123,5)</f>
        <v>МС</v>
      </c>
      <c r="G31" s="110">
        <f>VLOOKUP(A31,Список!$A$2:$J$123,8)</f>
        <v>67.5</v>
      </c>
      <c r="H31" s="142">
        <f>I31</f>
        <v>24</v>
      </c>
      <c r="I31" s="142">
        <v>24</v>
      </c>
      <c r="J31" s="850" t="s">
        <v>432</v>
      </c>
      <c r="K31" s="232" t="str">
        <f>VLOOKUP(A31,Список!$A$2:$J$123,9)</f>
        <v>Павлов С.П.</v>
      </c>
      <c r="L31" s="233"/>
      <c r="M31" s="234"/>
      <c r="N31" s="3"/>
      <c r="O31" s="3"/>
    </row>
    <row r="32" spans="1:15" ht="13.75" customHeight="1" x14ac:dyDescent="0.3">
      <c r="A32">
        <v>22</v>
      </c>
      <c r="B32" s="848"/>
      <c r="C32" s="376">
        <v>2</v>
      </c>
      <c r="D32" s="143" t="str">
        <f>VLOOKUP(A32,Список!$A$2:$J$123,3)</f>
        <v>Акульшин Алексей</v>
      </c>
      <c r="E32" s="110">
        <f>VLOOKUP(A32,Список!$A$2:$J$123,4)</f>
        <v>1994</v>
      </c>
      <c r="F32" s="376" t="str">
        <f>VLOOKUP(A32,Список!$A$2:$J$123,5)</f>
        <v>МС</v>
      </c>
      <c r="G32" s="110">
        <f>VLOOKUP(A32,Список!$A$2:$J$123,8)</f>
        <v>77.8</v>
      </c>
      <c r="H32" s="142">
        <f>I32-I31</f>
        <v>29</v>
      </c>
      <c r="I32" s="142">
        <v>53</v>
      </c>
      <c r="J32" s="851"/>
      <c r="K32" s="232" t="str">
        <f>VLOOKUP(A32,Список!$A$2:$J$123,9)</f>
        <v>Фунтиков Н.Н.</v>
      </c>
      <c r="L32" s="233"/>
      <c r="M32" s="234"/>
      <c r="N32" s="3"/>
      <c r="O32" s="3"/>
    </row>
    <row r="33" spans="1:15" s="16" customFormat="1" ht="13.75" customHeight="1" x14ac:dyDescent="0.3">
      <c r="A33" s="16">
        <v>27</v>
      </c>
      <c r="B33" s="848"/>
      <c r="C33" s="376">
        <v>3</v>
      </c>
      <c r="D33" s="143" t="str">
        <f>VLOOKUP(A33,Список!$A$2:$J$123,3)</f>
        <v>Пешков Виталий</v>
      </c>
      <c r="E33" s="110">
        <f>VLOOKUP(A33,Список!$A$2:$J$123,4)</f>
        <v>1998</v>
      </c>
      <c r="F33" s="376" t="str">
        <f>VLOOKUP(A33,Список!$A$2:$J$123,5)</f>
        <v>МС</v>
      </c>
      <c r="G33" s="110">
        <f>VLOOKUP(A33,Список!$A$2:$J$123,8)</f>
        <v>82</v>
      </c>
      <c r="H33" s="142">
        <f>I33-I32</f>
        <v>29</v>
      </c>
      <c r="I33" s="142">
        <v>82</v>
      </c>
      <c r="J33" s="851"/>
      <c r="K33" s="232" t="str">
        <f>VLOOKUP(A33,Список!$A$2:$J$123,9)</f>
        <v>Лавринов В.А.</v>
      </c>
      <c r="L33" s="233"/>
      <c r="M33" s="234"/>
      <c r="N33" s="71"/>
      <c r="O33" s="71"/>
    </row>
    <row r="34" spans="1:15" s="16" customFormat="1" ht="13.75" customHeight="1" x14ac:dyDescent="0.3">
      <c r="A34" s="320">
        <v>24</v>
      </c>
      <c r="B34" s="848"/>
      <c r="C34" s="376">
        <v>4</v>
      </c>
      <c r="D34" s="143" t="str">
        <f>VLOOKUP(A34,Список!$A$2:$J$123,3)</f>
        <v>Заварзин Павел</v>
      </c>
      <c r="E34" s="110">
        <f>VLOOKUP(A34,Список!$A$2:$J$123,4)</f>
        <v>2000</v>
      </c>
      <c r="F34" s="376" t="str">
        <f>VLOOKUP(A34,Список!$A$2:$J$123,5)</f>
        <v>МС</v>
      </c>
      <c r="G34" s="110">
        <f>VLOOKUP(A34,Список!$A$2:$J$123,8)</f>
        <v>82.3</v>
      </c>
      <c r="H34" s="347">
        <f>I34-I33</f>
        <v>29</v>
      </c>
      <c r="I34" s="142">
        <v>111</v>
      </c>
      <c r="J34" s="852"/>
      <c r="K34" s="232" t="str">
        <f>VLOOKUP(A34,Список!$A$2:$J$123,9)</f>
        <v>Павлов С.П.</v>
      </c>
      <c r="L34" s="233"/>
      <c r="M34" s="234"/>
      <c r="N34" s="71"/>
      <c r="O34" s="71"/>
    </row>
    <row r="35" spans="1:15" s="16" customFormat="1" ht="13.75" customHeight="1" x14ac:dyDescent="0.3">
      <c r="B35" s="235"/>
      <c r="C35" s="236"/>
      <c r="D35" s="236"/>
      <c r="E35" s="236"/>
      <c r="F35" s="236"/>
      <c r="G35" s="231">
        <f>SUM(G31:G34)</f>
        <v>309.60000000000002</v>
      </c>
      <c r="H35" s="228"/>
      <c r="I35" s="237"/>
      <c r="J35" s="237"/>
      <c r="K35" s="237"/>
      <c r="L35" s="237"/>
      <c r="M35" s="228"/>
    </row>
    <row r="36" spans="1:15" s="16" customFormat="1" ht="13.75" customHeight="1" x14ac:dyDescent="0.3">
      <c r="B36" s="235" t="s">
        <v>84</v>
      </c>
      <c r="C36" s="236"/>
      <c r="D36" s="236"/>
      <c r="E36" s="236"/>
      <c r="F36" s="236"/>
      <c r="G36" s="335"/>
      <c r="H36" s="236"/>
      <c r="I36" s="238">
        <f>I34</f>
        <v>111</v>
      </c>
      <c r="J36" s="335"/>
      <c r="K36" s="335"/>
      <c r="L36" s="335"/>
      <c r="M36" s="228"/>
    </row>
    <row r="37" spans="1:15" ht="9" customHeight="1" x14ac:dyDescent="0.3">
      <c r="B37" s="239"/>
      <c r="C37" s="239"/>
      <c r="D37" s="239"/>
      <c r="E37" s="235"/>
      <c r="F37" s="235"/>
      <c r="G37" s="240"/>
      <c r="H37" s="235"/>
      <c r="I37" s="69"/>
      <c r="J37" s="241"/>
      <c r="K37" s="241"/>
      <c r="L37" s="241"/>
      <c r="M37" s="242"/>
      <c r="O37" s="16"/>
    </row>
    <row r="38" spans="1:15" ht="9.75" customHeight="1" x14ac:dyDescent="0.25">
      <c r="B38" s="147"/>
      <c r="C38" s="147"/>
      <c r="D38" s="147"/>
      <c r="E38" s="149"/>
      <c r="F38" s="149"/>
      <c r="G38" s="178"/>
      <c r="H38" s="149"/>
      <c r="I38" s="149"/>
      <c r="J38" s="149"/>
      <c r="K38" s="150"/>
      <c r="L38" s="150"/>
      <c r="M38" s="150"/>
      <c r="N38" s="85"/>
      <c r="O38" s="83"/>
    </row>
    <row r="39" spans="1:15" ht="13.75" customHeight="1" x14ac:dyDescent="0.3">
      <c r="B39" s="206" t="s">
        <v>384</v>
      </c>
      <c r="C39" s="206"/>
      <c r="D39" s="206"/>
      <c r="E39" s="90"/>
      <c r="F39" s="90"/>
      <c r="G39" s="372"/>
      <c r="H39" s="90"/>
      <c r="I39" s="90"/>
      <c r="J39" s="90"/>
      <c r="K39" s="90"/>
      <c r="L39" s="90"/>
      <c r="M39" s="90"/>
    </row>
    <row r="40" spans="1:15" ht="24" customHeight="1" x14ac:dyDescent="0.25">
      <c r="B40" s="375" t="s">
        <v>6</v>
      </c>
      <c r="C40" s="375" t="s">
        <v>76</v>
      </c>
      <c r="D40" s="375" t="s">
        <v>67</v>
      </c>
      <c r="E40" s="72" t="s">
        <v>7</v>
      </c>
      <c r="F40" s="72" t="s">
        <v>8</v>
      </c>
      <c r="G40" s="371" t="s">
        <v>78</v>
      </c>
      <c r="H40" s="72" t="s">
        <v>79</v>
      </c>
      <c r="I40" s="72" t="s">
        <v>80</v>
      </c>
      <c r="J40" s="72" t="s">
        <v>14</v>
      </c>
      <c r="K40" s="836" t="s">
        <v>81</v>
      </c>
      <c r="L40" s="837"/>
      <c r="M40" s="838"/>
      <c r="N40" s="16"/>
      <c r="O40" s="16"/>
    </row>
    <row r="41" spans="1:15" ht="13.75" customHeight="1" x14ac:dyDescent="0.3">
      <c r="A41">
        <v>71</v>
      </c>
      <c r="B41" s="839">
        <v>4</v>
      </c>
      <c r="C41" s="375">
        <v>1</v>
      </c>
      <c r="D41" s="143" t="str">
        <f>VLOOKUP(A41,Список!$A$2:$J$123,3)</f>
        <v xml:space="preserve">Шиляев Иван </v>
      </c>
      <c r="E41" s="110">
        <f>VLOOKUP(A41,Список!$A$2:$J$123,4)</f>
        <v>1996</v>
      </c>
      <c r="F41" s="376" t="str">
        <f>VLOOKUP(A41,Список!$A$2:$J$123,5)</f>
        <v>МС</v>
      </c>
      <c r="G41" s="110">
        <f>VLOOKUP(A41,Список!$A$2:$J$123,8)</f>
        <v>0</v>
      </c>
      <c r="H41" s="142">
        <f>I41</f>
        <v>37</v>
      </c>
      <c r="I41" s="142">
        <v>37</v>
      </c>
      <c r="J41" s="840" t="s">
        <v>432</v>
      </c>
      <c r="K41" s="232" t="str">
        <f>VLOOKUP(A41,Список!$A$2:$J$123,9)</f>
        <v>Несмелов В.А.</v>
      </c>
      <c r="L41" s="151"/>
      <c r="M41" s="152"/>
      <c r="N41" s="16"/>
      <c r="O41" s="16"/>
    </row>
    <row r="42" spans="1:15" ht="13.75" customHeight="1" x14ac:dyDescent="0.3">
      <c r="A42">
        <v>73</v>
      </c>
      <c r="B42" s="839"/>
      <c r="C42" s="375">
        <v>2</v>
      </c>
      <c r="D42" s="143" t="str">
        <f>VLOOKUP(A42,Список!$A$2:$J$123,3)</f>
        <v>Бурков Юрий</v>
      </c>
      <c r="E42" s="110">
        <f>VLOOKUP(A42,Список!$A$2:$J$123,4)</f>
        <v>1987</v>
      </c>
      <c r="F42" s="376" t="str">
        <f>VLOOKUP(A42,Список!$A$2:$J$123,5)</f>
        <v>КМС</v>
      </c>
      <c r="G42" s="110">
        <f>VLOOKUP(A42,Список!$A$2:$J$123,8)</f>
        <v>0</v>
      </c>
      <c r="H42" s="142">
        <f>I42-I41</f>
        <v>17</v>
      </c>
      <c r="I42" s="142">
        <v>54</v>
      </c>
      <c r="J42" s="841"/>
      <c r="K42" s="232" t="str">
        <f>VLOOKUP(A42,Список!$A$2:$J$123,9)</f>
        <v>Шиляев И.Н.</v>
      </c>
      <c r="L42" s="151"/>
      <c r="M42" s="152"/>
      <c r="N42" s="16"/>
      <c r="O42" s="16"/>
    </row>
    <row r="43" spans="1:15" ht="13.75" customHeight="1" x14ac:dyDescent="0.3">
      <c r="A43">
        <v>74</v>
      </c>
      <c r="B43" s="839"/>
      <c r="C43" s="375">
        <v>3</v>
      </c>
      <c r="D43" s="143" t="str">
        <f>VLOOKUP(A43,Список!$A$2:$J$123,3)</f>
        <v xml:space="preserve">Гарифуллин Константин </v>
      </c>
      <c r="E43" s="110">
        <f>VLOOKUP(A43,Список!$A$2:$J$123,4)</f>
        <v>1999</v>
      </c>
      <c r="F43" s="376" t="str">
        <f>VLOOKUP(A43,Список!$A$2:$J$123,5)</f>
        <v>КМС</v>
      </c>
      <c r="G43" s="110">
        <f>VLOOKUP(A43,Список!$A$2:$J$123,8)</f>
        <v>0</v>
      </c>
      <c r="H43" s="142">
        <f>I43-I42</f>
        <v>20</v>
      </c>
      <c r="I43" s="142">
        <v>74</v>
      </c>
      <c r="J43" s="841"/>
      <c r="K43" s="232" t="str">
        <f>VLOOKUP(A43,Список!$A$2:$J$123,9)</f>
        <v>Шиляев И.Н.</v>
      </c>
      <c r="L43" s="151"/>
      <c r="M43" s="152"/>
      <c r="N43" s="6"/>
      <c r="O43" s="6"/>
    </row>
    <row r="44" spans="1:15" ht="13.75" customHeight="1" x14ac:dyDescent="0.3">
      <c r="A44">
        <v>69</v>
      </c>
      <c r="B44" s="839"/>
      <c r="C44" s="375">
        <v>4</v>
      </c>
      <c r="D44" s="143" t="str">
        <f>VLOOKUP(A44,Список!$A$2:$J$123,3)</f>
        <v>Булдаков Никита</v>
      </c>
      <c r="E44" s="110">
        <f>VLOOKUP(A44,Список!$A$2:$J$123,4)</f>
        <v>1997</v>
      </c>
      <c r="F44" s="376" t="str">
        <f>VLOOKUP(A44,Список!$A$2:$J$123,5)</f>
        <v>МС</v>
      </c>
      <c r="G44" s="110">
        <f>VLOOKUP(A44,Список!$A$2:$J$123,8)</f>
        <v>90.45</v>
      </c>
      <c r="H44" s="347">
        <f>I44-I43</f>
        <v>34</v>
      </c>
      <c r="I44" s="142">
        <v>108</v>
      </c>
      <c r="J44" s="842"/>
      <c r="K44" s="232" t="str">
        <f>VLOOKUP(A44,Список!$A$2:$J$123,9)</f>
        <v>Веретенников С.А.</v>
      </c>
      <c r="L44" s="151"/>
      <c r="M44" s="152"/>
      <c r="N44" s="16"/>
      <c r="O44" s="16"/>
    </row>
    <row r="45" spans="1:15" ht="13.75" customHeight="1" x14ac:dyDescent="0.3">
      <c r="B45" s="153"/>
      <c r="C45" s="154"/>
      <c r="D45" s="154"/>
      <c r="E45" s="154"/>
      <c r="F45" s="154"/>
      <c r="G45" s="155">
        <f>SUM(G41:G44)</f>
        <v>90.45</v>
      </c>
      <c r="H45" s="90"/>
      <c r="I45" s="98"/>
      <c r="J45" s="98"/>
      <c r="K45" s="98"/>
      <c r="L45" s="98"/>
      <c r="M45" s="90"/>
      <c r="N45" s="16"/>
      <c r="O45" s="16"/>
    </row>
    <row r="46" spans="1:15" ht="13.75" customHeight="1" x14ac:dyDescent="0.3">
      <c r="B46" s="153" t="s">
        <v>84</v>
      </c>
      <c r="C46" s="154"/>
      <c r="D46" s="154"/>
      <c r="E46" s="154"/>
      <c r="F46" s="154"/>
      <c r="G46" s="207"/>
      <c r="H46" s="154"/>
      <c r="I46" s="156">
        <f>I44</f>
        <v>108</v>
      </c>
      <c r="J46" s="207"/>
      <c r="K46" s="207"/>
      <c r="L46" s="207"/>
      <c r="M46" s="90"/>
      <c r="N46" s="16"/>
      <c r="O46" s="16"/>
    </row>
    <row r="49" spans="3:9" x14ac:dyDescent="0.25">
      <c r="C49" s="91" t="s">
        <v>16</v>
      </c>
      <c r="D49" s="91"/>
      <c r="E49" s="91"/>
      <c r="F49" s="91"/>
      <c r="G49" s="345"/>
      <c r="H49" s="104"/>
      <c r="I49" s="345" t="str">
        <f>'ДЦ 63'!I22</f>
        <v>Ческис О.И., 1К (Пермский край)</v>
      </c>
    </row>
    <row r="50" spans="3:9" x14ac:dyDescent="0.25">
      <c r="C50" s="91"/>
      <c r="D50" s="91"/>
      <c r="E50" s="91"/>
      <c r="F50" s="91"/>
      <c r="G50" s="345"/>
      <c r="H50" s="104"/>
      <c r="I50" s="345"/>
    </row>
    <row r="51" spans="3:9" x14ac:dyDescent="0.25">
      <c r="C51" s="91" t="s">
        <v>17</v>
      </c>
      <c r="D51" s="91"/>
      <c r="E51" s="91"/>
      <c r="F51" s="91"/>
      <c r="G51" s="346"/>
      <c r="H51" s="91"/>
      <c r="I51" s="346" t="str">
        <f>'ДЦ 63'!I24</f>
        <v>Паклина М.В., ВК (Пермский край)</v>
      </c>
    </row>
  </sheetData>
  <sheetProtection selectLockedCells="1" selectUnlockedCells="1"/>
  <mergeCells count="26">
    <mergeCell ref="E8:J8"/>
    <mergeCell ref="K8:M8"/>
    <mergeCell ref="B7:D7"/>
    <mergeCell ref="E7:J7"/>
    <mergeCell ref="B1:M1"/>
    <mergeCell ref="B2:M2"/>
    <mergeCell ref="B6:D6"/>
    <mergeCell ref="E6:J6"/>
    <mergeCell ref="B3:Q3"/>
    <mergeCell ref="B4:Q4"/>
    <mergeCell ref="K40:M40"/>
    <mergeCell ref="B41:B44"/>
    <mergeCell ref="J41:J44"/>
    <mergeCell ref="B9:D9"/>
    <mergeCell ref="E9:J9"/>
    <mergeCell ref="K21:M21"/>
    <mergeCell ref="B22:B25"/>
    <mergeCell ref="J22:J25"/>
    <mergeCell ref="K12:M12"/>
    <mergeCell ref="B13:B16"/>
    <mergeCell ref="J13:J16"/>
    <mergeCell ref="E10:J10"/>
    <mergeCell ref="B10:D10"/>
    <mergeCell ref="K30:M30"/>
    <mergeCell ref="B31:B34"/>
    <mergeCell ref="J31:J34"/>
  </mergeCells>
  <pageMargins left="0.35433070866141736" right="0.19685039370078741" top="0.35433070866141736" bottom="0.31496062992125984" header="0.15748031496062992" footer="0.15748031496062992"/>
  <pageSetup paperSize="9" scale="86" firstPageNumber="0" fitToHeight="0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view="pageBreakPreview" zoomScaleNormal="100" zoomScaleSheetLayoutView="100" workbookViewId="0">
      <selection activeCell="B2" sqref="B2:L2"/>
    </sheetView>
  </sheetViews>
  <sheetFormatPr defaultColWidth="9.1796875" defaultRowHeight="14.5" x14ac:dyDescent="0.35"/>
  <cols>
    <col min="1" max="1" width="0.7265625" style="182" customWidth="1"/>
    <col min="2" max="2" width="6.7265625" style="183" customWidth="1"/>
    <col min="3" max="3" width="7.26953125" style="184" customWidth="1"/>
    <col min="4" max="4" width="21.1796875" style="185" customWidth="1"/>
    <col min="5" max="5" width="7.54296875" style="185" customWidth="1"/>
    <col min="6" max="6" width="8" style="185" customWidth="1"/>
    <col min="7" max="7" width="22.1796875" style="185" customWidth="1"/>
    <col min="8" max="8" width="7.54296875" style="186" customWidth="1"/>
    <col min="9" max="9" width="9.26953125" style="186" customWidth="1"/>
    <col min="10" max="10" width="9" style="186" customWidth="1"/>
    <col min="11" max="11" width="8.54296875" style="186" customWidth="1"/>
    <col min="12" max="12" width="24.54296875" style="187" customWidth="1"/>
    <col min="13" max="16384" width="9.1796875" style="182"/>
  </cols>
  <sheetData>
    <row r="1" spans="1:12" s="216" customFormat="1" ht="14" x14ac:dyDescent="0.3">
      <c r="B1" s="863" t="s">
        <v>169</v>
      </c>
      <c r="C1" s="863"/>
      <c r="D1" s="863"/>
      <c r="E1" s="863"/>
      <c r="F1" s="863"/>
      <c r="G1" s="863"/>
      <c r="H1" s="863"/>
      <c r="I1" s="863"/>
      <c r="J1" s="863"/>
      <c r="K1" s="863"/>
      <c r="L1" s="863"/>
    </row>
    <row r="2" spans="1:12" s="217" customFormat="1" x14ac:dyDescent="0.35">
      <c r="B2" s="863" t="s">
        <v>170</v>
      </c>
      <c r="C2" s="863"/>
      <c r="D2" s="863"/>
      <c r="E2" s="863"/>
      <c r="F2" s="863"/>
      <c r="G2" s="863"/>
      <c r="H2" s="863"/>
      <c r="I2" s="863"/>
      <c r="J2" s="863"/>
      <c r="K2" s="863"/>
      <c r="L2" s="863"/>
    </row>
    <row r="3" spans="1:12" s="217" customFormat="1" x14ac:dyDescent="0.35">
      <c r="B3" s="863" t="s">
        <v>171</v>
      </c>
      <c r="C3" s="863"/>
      <c r="D3" s="863"/>
      <c r="E3" s="863"/>
      <c r="F3" s="863"/>
      <c r="G3" s="863"/>
      <c r="H3" s="863"/>
      <c r="I3" s="863"/>
      <c r="J3" s="863"/>
      <c r="K3" s="863"/>
      <c r="L3" s="863"/>
    </row>
    <row r="4" spans="1:12" s="217" customFormat="1" ht="13.5" customHeight="1" x14ac:dyDescent="0.35">
      <c r="B4" s="863" t="s">
        <v>363</v>
      </c>
      <c r="C4" s="863"/>
      <c r="D4" s="863"/>
      <c r="E4" s="863"/>
      <c r="F4" s="863"/>
      <c r="G4" s="863"/>
      <c r="H4" s="863"/>
      <c r="I4" s="863"/>
      <c r="J4" s="863"/>
      <c r="K4" s="863"/>
      <c r="L4" s="863"/>
    </row>
    <row r="5" spans="1:12" s="217" customFormat="1" ht="8.25" customHeight="1" x14ac:dyDescent="0.35">
      <c r="B5" s="863"/>
      <c r="C5" s="863"/>
      <c r="D5" s="863"/>
      <c r="E5" s="863"/>
      <c r="F5" s="863"/>
      <c r="G5" s="863"/>
      <c r="H5" s="863"/>
      <c r="I5" s="863"/>
      <c r="J5" s="863"/>
      <c r="K5" s="863"/>
      <c r="L5" s="218"/>
    </row>
    <row r="6" spans="1:12" s="221" customFormat="1" ht="30" customHeight="1" x14ac:dyDescent="0.25">
      <c r="B6" s="219" t="s">
        <v>172</v>
      </c>
      <c r="C6" s="219" t="s">
        <v>173</v>
      </c>
      <c r="D6" s="219" t="s">
        <v>174</v>
      </c>
      <c r="E6" s="219" t="s">
        <v>175</v>
      </c>
      <c r="F6" s="219" t="s">
        <v>176</v>
      </c>
      <c r="G6" s="219" t="s">
        <v>177</v>
      </c>
      <c r="H6" s="219" t="s">
        <v>11</v>
      </c>
      <c r="I6" s="219" t="s">
        <v>178</v>
      </c>
      <c r="J6" s="219" t="s">
        <v>179</v>
      </c>
      <c r="K6" s="219" t="s">
        <v>180</v>
      </c>
      <c r="L6" s="220" t="s">
        <v>181</v>
      </c>
    </row>
    <row r="7" spans="1:12" s="222" customFormat="1" ht="14" x14ac:dyDescent="0.25">
      <c r="B7" s="862" t="s">
        <v>250</v>
      </c>
      <c r="C7" s="858"/>
      <c r="D7" s="858"/>
      <c r="E7" s="858"/>
      <c r="F7" s="858"/>
      <c r="G7" s="858"/>
      <c r="H7" s="858"/>
      <c r="I7" s="858"/>
      <c r="J7" s="858"/>
      <c r="K7" s="858"/>
      <c r="L7" s="858"/>
    </row>
    <row r="8" spans="1:12" s="222" customFormat="1" x14ac:dyDescent="0.35">
      <c r="A8" s="222">
        <v>45</v>
      </c>
      <c r="B8" s="858">
        <v>1</v>
      </c>
      <c r="C8" s="331">
        <v>1</v>
      </c>
      <c r="D8" s="143" t="str">
        <f>VLOOKUP(A8,Список!$A$2:$J$123,3)</f>
        <v>Половников Павел</v>
      </c>
      <c r="E8" s="381">
        <f>VLOOKUP(A8,Список!$A$2:$J$123,4)</f>
        <v>2002</v>
      </c>
      <c r="F8" s="381" t="str">
        <f>VLOOKUP(A8,Список!$A$2:$J$123,5)</f>
        <v>КМС</v>
      </c>
      <c r="G8" s="381" t="str">
        <f>VLOOKUP(A8,Список!$A$2:$J$123,6)</f>
        <v>Пермский край</v>
      </c>
      <c r="H8" s="381">
        <f>VLOOKUP(A8,Список!$A$2:$J$123,8)</f>
        <v>59.3</v>
      </c>
      <c r="I8" s="225">
        <f>VLOOKUP(A8,Список!$A$2:$J$123,10)</f>
        <v>63</v>
      </c>
      <c r="J8" s="215"/>
      <c r="K8" s="188">
        <v>0.625</v>
      </c>
      <c r="L8" s="159" t="str">
        <f>VLOOKUP(A8,Список!$A$2:$J$123,9)</f>
        <v>Маматов Г.Т.</v>
      </c>
    </row>
    <row r="9" spans="1:12" s="222" customFormat="1" ht="14" x14ac:dyDescent="0.25">
      <c r="A9" s="222">
        <v>58</v>
      </c>
      <c r="B9" s="858"/>
      <c r="C9" s="331">
        <v>2</v>
      </c>
      <c r="D9" s="143" t="str">
        <f>VLOOKUP(A9,Список!$A$2:$J$123,3)</f>
        <v>Попов Кирилл</v>
      </c>
      <c r="E9" s="381">
        <f>VLOOKUP(A9,Список!$A$2:$J$123,4)</f>
        <v>2008</v>
      </c>
      <c r="F9" s="381" t="str">
        <f>VLOOKUP(A9,Список!$A$2:$J$123,5)</f>
        <v>КМС</v>
      </c>
      <c r="G9" s="381" t="str">
        <f>VLOOKUP(A9,Список!$A$2:$J$123,6)</f>
        <v>Пермский край</v>
      </c>
      <c r="H9" s="381">
        <f>VLOOKUP(A9,Список!$A$2:$J$123,8)</f>
        <v>60.8</v>
      </c>
      <c r="I9" s="225">
        <f>VLOOKUP(A9,Список!$A$2:$J$123,10)</f>
        <v>63</v>
      </c>
      <c r="J9" s="331"/>
      <c r="K9" s="188">
        <v>0.625</v>
      </c>
      <c r="L9" s="159" t="str">
        <f>VLOOKUP(A9,Список!$A$2:$J$123,9)</f>
        <v>Маматов Г.Т.</v>
      </c>
    </row>
    <row r="10" spans="1:12" s="224" customFormat="1" x14ac:dyDescent="0.25">
      <c r="A10" s="224">
        <v>23</v>
      </c>
      <c r="B10" s="858"/>
      <c r="C10" s="331">
        <v>3</v>
      </c>
      <c r="D10" s="143" t="str">
        <f>VLOOKUP(A10,Список!$A$2:$J$123,3)</f>
        <v>Курунов Анатолий</v>
      </c>
      <c r="E10" s="381">
        <f>VLOOKUP(A10,Список!$A$2:$J$123,4)</f>
        <v>1999</v>
      </c>
      <c r="F10" s="381" t="str">
        <f>VLOOKUP(A10,Список!$A$2:$J$123,5)</f>
        <v>МС</v>
      </c>
      <c r="G10" s="381" t="str">
        <f>VLOOKUP(A10,Список!$A$2:$J$123,6)</f>
        <v>Оренбургская область</v>
      </c>
      <c r="H10" s="381">
        <f>VLOOKUP(A10,Список!$A$2:$J$123,8)</f>
        <v>62.55</v>
      </c>
      <c r="I10" s="225">
        <f>VLOOKUP(A10,Список!$A$2:$J$123,10)</f>
        <v>63</v>
      </c>
      <c r="J10" s="331"/>
      <c r="K10" s="188">
        <v>0.625</v>
      </c>
      <c r="L10" s="159" t="str">
        <f>VLOOKUP(A10,Список!$A$2:$J$123,9)</f>
        <v>Павлов С.П.</v>
      </c>
    </row>
    <row r="11" spans="1:12" s="224" customFormat="1" x14ac:dyDescent="0.25">
      <c r="A11" s="224">
        <v>1</v>
      </c>
      <c r="B11" s="858"/>
      <c r="C11" s="331">
        <v>4</v>
      </c>
      <c r="D11" s="143" t="str">
        <f>VLOOKUP(A11,Список!$A$2:$J$123,3)</f>
        <v>Маркичев Максим</v>
      </c>
      <c r="E11" s="381">
        <f>VLOOKUP(A11,Список!$A$2:$J$123,4)</f>
        <v>1997</v>
      </c>
      <c r="F11" s="381" t="str">
        <f>VLOOKUP(A11,Список!$A$2:$J$123,5)</f>
        <v>КМС</v>
      </c>
      <c r="G11" s="381" t="str">
        <f>VLOOKUP(A11,Список!$A$2:$J$123,6)</f>
        <v>Нижегородская область</v>
      </c>
      <c r="H11" s="381">
        <f>VLOOKUP(A11,Список!$A$2:$J$123,8)</f>
        <v>62.45</v>
      </c>
      <c r="I11" s="225">
        <f>VLOOKUP(A11,Список!$A$2:$J$123,10)</f>
        <v>63</v>
      </c>
      <c r="J11" s="181"/>
      <c r="K11" s="188">
        <v>0.625</v>
      </c>
      <c r="L11" s="159" t="str">
        <f>VLOOKUP(A11,Список!$A$2:$J$123,9)</f>
        <v>Маркичев Э.Ф.</v>
      </c>
    </row>
    <row r="12" spans="1:12" s="222" customFormat="1" ht="14" x14ac:dyDescent="0.25">
      <c r="A12" s="222">
        <v>51</v>
      </c>
      <c r="B12" s="858"/>
      <c r="C12" s="331">
        <v>5</v>
      </c>
      <c r="D12" s="143" t="str">
        <f>VLOOKUP(A12,Список!$A$2:$J$123,3)</f>
        <v xml:space="preserve">Холов Хусейн </v>
      </c>
      <c r="E12" s="381">
        <f>VLOOKUP(A12,Список!$A$2:$J$123,4)</f>
        <v>2001</v>
      </c>
      <c r="F12" s="381" t="str">
        <f>VLOOKUP(A12,Список!$A$2:$J$123,5)</f>
        <v>КМС</v>
      </c>
      <c r="G12" s="381" t="str">
        <f>VLOOKUP(A12,Список!$A$2:$J$123,6)</f>
        <v>Пермский край</v>
      </c>
      <c r="H12" s="381">
        <f>VLOOKUP(A12,Список!$A$2:$J$123,8)</f>
        <v>62.55</v>
      </c>
      <c r="I12" s="225">
        <f>VLOOKUP(A12,Список!$A$2:$J$123,10)</f>
        <v>63</v>
      </c>
      <c r="J12" s="331"/>
      <c r="K12" s="188">
        <v>0.625</v>
      </c>
      <c r="L12" s="159" t="str">
        <f>VLOOKUP(A12,Список!$A$2:$J$123,9)</f>
        <v>Мошев Д.И</v>
      </c>
    </row>
    <row r="13" spans="1:12" s="222" customFormat="1" ht="14" x14ac:dyDescent="0.25">
      <c r="A13" s="222">
        <v>56</v>
      </c>
      <c r="B13" s="858"/>
      <c r="C13" s="331">
        <v>6</v>
      </c>
      <c r="D13" s="143" t="str">
        <f>VLOOKUP(A13,Список!$A$2:$J$123,3)</f>
        <v>Останин Даниил</v>
      </c>
      <c r="E13" s="381">
        <f>VLOOKUP(A13,Список!$A$2:$J$123,4)</f>
        <v>2005</v>
      </c>
      <c r="F13" s="381" t="str">
        <f>VLOOKUP(A13,Список!$A$2:$J$123,5)</f>
        <v>КМС</v>
      </c>
      <c r="G13" s="381" t="str">
        <f>VLOOKUP(A13,Список!$A$2:$J$123,6)</f>
        <v>Пермский край</v>
      </c>
      <c r="H13" s="381">
        <f>VLOOKUP(A13,Список!$A$2:$J$123,8)</f>
        <v>57.05</v>
      </c>
      <c r="I13" s="225">
        <f>VLOOKUP(A13,Список!$A$2:$J$123,10)</f>
        <v>63</v>
      </c>
      <c r="J13" s="223"/>
      <c r="K13" s="188">
        <v>0.625</v>
      </c>
      <c r="L13" s="159" t="str">
        <f>VLOOKUP(A13,Список!$A$2:$J$123,9)</f>
        <v>Мошев Д.И</v>
      </c>
    </row>
    <row r="14" spans="1:12" s="222" customFormat="1" ht="14" x14ac:dyDescent="0.25">
      <c r="B14" s="862"/>
      <c r="C14" s="862"/>
      <c r="D14" s="862"/>
      <c r="E14" s="862"/>
      <c r="F14" s="862"/>
      <c r="G14" s="862"/>
      <c r="H14" s="862"/>
      <c r="I14" s="862"/>
      <c r="J14" s="862"/>
      <c r="K14" s="862"/>
      <c r="L14" s="862"/>
    </row>
    <row r="15" spans="1:12" s="224" customFormat="1" x14ac:dyDescent="0.25">
      <c r="B15" s="858">
        <v>2</v>
      </c>
      <c r="C15" s="331">
        <v>1</v>
      </c>
      <c r="D15" s="143"/>
      <c r="E15" s="381"/>
      <c r="F15" s="381"/>
      <c r="G15" s="381"/>
      <c r="H15" s="381"/>
      <c r="I15" s="225"/>
      <c r="J15" s="373"/>
      <c r="K15" s="188"/>
      <c r="L15" s="159"/>
    </row>
    <row r="16" spans="1:12" s="224" customFormat="1" x14ac:dyDescent="0.25">
      <c r="A16" s="224">
        <v>41</v>
      </c>
      <c r="B16" s="858"/>
      <c r="C16" s="331">
        <v>2</v>
      </c>
      <c r="D16" s="143" t="str">
        <f>VLOOKUP(A16,Список!$A$2:$J$123,3)</f>
        <v xml:space="preserve">Ярусов Константин </v>
      </c>
      <c r="E16" s="381">
        <f>VLOOKUP(A16,Список!$A$2:$J$123,4)</f>
        <v>2006</v>
      </c>
      <c r="F16" s="381" t="str">
        <f>VLOOKUP(A16,Список!$A$2:$J$123,5)</f>
        <v>КМС</v>
      </c>
      <c r="G16" s="381" t="str">
        <f>VLOOKUP(A16,Список!$A$2:$J$123,6)</f>
        <v>Пермский край</v>
      </c>
      <c r="H16" s="381">
        <f>VLOOKUP(A16,Список!$A$2:$J$123,8)</f>
        <v>67</v>
      </c>
      <c r="I16" s="225">
        <f>VLOOKUP(A16,Список!$A$2:$J$123,10)</f>
        <v>68</v>
      </c>
      <c r="J16" s="331"/>
      <c r="K16" s="188">
        <v>0.63541666666666663</v>
      </c>
      <c r="L16" s="159" t="str">
        <f>VLOOKUP(A16,Список!$A$2:$J$123,9)</f>
        <v>Маматов Г.Т.</v>
      </c>
    </row>
    <row r="17" spans="1:12" x14ac:dyDescent="0.35">
      <c r="A17" s="182">
        <v>25</v>
      </c>
      <c r="B17" s="858"/>
      <c r="C17" s="331">
        <v>3</v>
      </c>
      <c r="D17" s="143" t="str">
        <f>VLOOKUP(A17,Список!$A$2:$J$123,3)</f>
        <v>Киякин Александр</v>
      </c>
      <c r="E17" s="381">
        <f>VLOOKUP(A17,Список!$A$2:$J$123,4)</f>
        <v>2001</v>
      </c>
      <c r="F17" s="381" t="str">
        <f>VLOOKUP(A17,Список!$A$2:$J$123,5)</f>
        <v>МС</v>
      </c>
      <c r="G17" s="381" t="str">
        <f>VLOOKUP(A17,Список!$A$2:$J$123,6)</f>
        <v>Оренбургская область</v>
      </c>
      <c r="H17" s="381">
        <f>VLOOKUP(A17,Список!$A$2:$J$123,8)</f>
        <v>67.5</v>
      </c>
      <c r="I17" s="225">
        <f>VLOOKUP(A17,Список!$A$2:$J$123,10)</f>
        <v>68</v>
      </c>
      <c r="J17" s="225"/>
      <c r="K17" s="188">
        <v>0.63541666666666663</v>
      </c>
      <c r="L17" s="159" t="str">
        <f>VLOOKUP(A17,Список!$A$2:$J$123,9)</f>
        <v>Павлов С.П.</v>
      </c>
    </row>
    <row r="18" spans="1:12" s="185" customFormat="1" ht="13" x14ac:dyDescent="0.3">
      <c r="A18" s="185">
        <v>76</v>
      </c>
      <c r="B18" s="858"/>
      <c r="C18" s="331">
        <v>4</v>
      </c>
      <c r="D18" s="143" t="str">
        <f>VLOOKUP(A18,Список!$A$2:$J$123,3)</f>
        <v>Новоселов Андрей</v>
      </c>
      <c r="E18" s="381">
        <f>VLOOKUP(A18,Список!$A$2:$J$123,4)</f>
        <v>2004</v>
      </c>
      <c r="F18" s="381" t="str">
        <f>VLOOKUP(A18,Список!$A$2:$J$123,5)</f>
        <v>МС</v>
      </c>
      <c r="G18" s="381" t="str">
        <f>VLOOKUP(A18,Список!$A$2:$J$123,6)</f>
        <v>Кировская область</v>
      </c>
      <c r="H18" s="381">
        <f>VLOOKUP(A18,Список!$A$2:$J$123,8)</f>
        <v>68</v>
      </c>
      <c r="I18" s="225">
        <f>VLOOKUP(A18,Список!$A$2:$J$123,10)</f>
        <v>68</v>
      </c>
      <c r="J18" s="226"/>
      <c r="K18" s="188">
        <v>0.63541666666666663</v>
      </c>
      <c r="L18" s="159" t="str">
        <f>VLOOKUP(A18,Список!$A$2:$J$123,9)</f>
        <v>Малков Е.И.</v>
      </c>
    </row>
    <row r="19" spans="1:12" x14ac:dyDescent="0.35">
      <c r="B19" s="858"/>
      <c r="C19" s="331">
        <v>5</v>
      </c>
      <c r="D19" s="143"/>
      <c r="E19" s="381"/>
      <c r="F19" s="381"/>
      <c r="G19" s="381"/>
      <c r="H19" s="381"/>
      <c r="I19" s="225"/>
      <c r="J19" s="225"/>
      <c r="K19" s="188"/>
      <c r="L19" s="159"/>
    </row>
    <row r="20" spans="1:12" x14ac:dyDescent="0.35">
      <c r="B20" s="858"/>
      <c r="C20" s="331">
        <v>6</v>
      </c>
      <c r="D20" s="143"/>
      <c r="E20" s="381"/>
      <c r="F20" s="381"/>
      <c r="G20" s="381"/>
      <c r="H20" s="381"/>
      <c r="I20" s="225"/>
      <c r="J20" s="225"/>
      <c r="K20" s="188"/>
      <c r="L20" s="159"/>
    </row>
    <row r="21" spans="1:12" s="222" customFormat="1" ht="14" x14ac:dyDescent="0.25">
      <c r="B21" s="858"/>
      <c r="C21" s="858"/>
      <c r="D21" s="858"/>
      <c r="E21" s="858"/>
      <c r="F21" s="858"/>
      <c r="G21" s="858"/>
      <c r="H21" s="858"/>
      <c r="I21" s="858"/>
      <c r="J21" s="858"/>
      <c r="K21" s="858"/>
      <c r="L21" s="858"/>
    </row>
    <row r="22" spans="1:12" x14ac:dyDescent="0.35">
      <c r="B22" s="858">
        <v>3</v>
      </c>
      <c r="C22" s="331">
        <v>1</v>
      </c>
      <c r="D22" s="143"/>
      <c r="E22" s="381"/>
      <c r="F22" s="381"/>
      <c r="G22" s="381"/>
      <c r="H22" s="381"/>
      <c r="I22" s="225"/>
      <c r="J22" s="181"/>
      <c r="K22" s="188"/>
      <c r="L22" s="159"/>
    </row>
    <row r="23" spans="1:12" x14ac:dyDescent="0.35">
      <c r="A23" s="182">
        <v>44</v>
      </c>
      <c r="B23" s="858"/>
      <c r="C23" s="331">
        <v>2</v>
      </c>
      <c r="D23" s="143" t="str">
        <f>VLOOKUP(A23,Список!$A$2:$J$123,3)</f>
        <v xml:space="preserve">Ошмарин Никита </v>
      </c>
      <c r="E23" s="381">
        <f>VLOOKUP(A23,Список!$A$2:$J$123,4)</f>
        <v>2003</v>
      </c>
      <c r="F23" s="381" t="str">
        <f>VLOOKUP(A23,Список!$A$2:$J$123,5)</f>
        <v>КМС</v>
      </c>
      <c r="G23" s="381" t="str">
        <f>VLOOKUP(A23,Список!$A$2:$J$123,6)</f>
        <v>Пермский край</v>
      </c>
      <c r="H23" s="381">
        <f>VLOOKUP(A23,Список!$A$2:$J$123,8)</f>
        <v>72.849999999999994</v>
      </c>
      <c r="I23" s="225">
        <f>VLOOKUP(A23,Список!$A$2:$J$123,10)</f>
        <v>73</v>
      </c>
      <c r="J23" s="215"/>
      <c r="K23" s="188">
        <v>0.64583333333333337</v>
      </c>
      <c r="L23" s="159" t="str">
        <f>VLOOKUP(A23,Список!$A$2:$J$123,9)</f>
        <v>Маматов Г.Т.</v>
      </c>
    </row>
    <row r="24" spans="1:12" x14ac:dyDescent="0.35">
      <c r="A24" s="182">
        <v>78</v>
      </c>
      <c r="B24" s="858"/>
      <c r="C24" s="331">
        <v>3</v>
      </c>
      <c r="D24" s="143" t="str">
        <f>VLOOKUP(A24,Список!$A$2:$J$123,3)</f>
        <v xml:space="preserve">Перминов Максим </v>
      </c>
      <c r="E24" s="381">
        <f>VLOOKUP(A24,Список!$A$2:$J$123,4)</f>
        <v>1994</v>
      </c>
      <c r="F24" s="381" t="str">
        <f>VLOOKUP(A24,Список!$A$2:$J$123,5)</f>
        <v>КМС</v>
      </c>
      <c r="G24" s="381" t="str">
        <f>VLOOKUP(A24,Список!$A$2:$J$123,6)</f>
        <v>Кировская область</v>
      </c>
      <c r="H24" s="381">
        <f>VLOOKUP(A24,Список!$A$2:$J$123,8)</f>
        <v>72.45</v>
      </c>
      <c r="I24" s="225">
        <f>VLOOKUP(A24,Список!$A$2:$J$123,10)</f>
        <v>73</v>
      </c>
      <c r="J24" s="215"/>
      <c r="K24" s="188">
        <v>0.64583333333333337</v>
      </c>
      <c r="L24" s="159" t="str">
        <f>VLOOKUP(A24,Список!$A$2:$J$123,9)</f>
        <v>Малков Е.И.</v>
      </c>
    </row>
    <row r="25" spans="1:12" x14ac:dyDescent="0.35">
      <c r="A25" s="182">
        <v>31</v>
      </c>
      <c r="B25" s="858"/>
      <c r="C25" s="331">
        <v>4</v>
      </c>
      <c r="D25" s="143" t="str">
        <f>VLOOKUP(A25,Список!$A$2:$J$123,3)</f>
        <v>Шамкаев Радик</v>
      </c>
      <c r="E25" s="381">
        <f>VLOOKUP(A25,Список!$A$2:$J$123,4)</f>
        <v>1990</v>
      </c>
      <c r="F25" s="381" t="str">
        <f>VLOOKUP(A25,Список!$A$2:$J$123,5)</f>
        <v>КМС</v>
      </c>
      <c r="G25" s="381" t="str">
        <f>VLOOKUP(A25,Список!$A$2:$J$123,6)</f>
        <v>Оренбургская область</v>
      </c>
      <c r="H25" s="381">
        <f>VLOOKUP(A25,Список!$A$2:$J$123,8)</f>
        <v>72.25</v>
      </c>
      <c r="I25" s="225">
        <f>VLOOKUP(A25,Список!$A$2:$J$123,10)</f>
        <v>73</v>
      </c>
      <c r="J25" s="225"/>
      <c r="K25" s="188">
        <v>0.64583333333333337</v>
      </c>
      <c r="L25" s="159" t="str">
        <f>VLOOKUP(A25,Список!$A$2:$J$123,9)</f>
        <v>Фунтиков Н.Н.</v>
      </c>
    </row>
    <row r="26" spans="1:12" x14ac:dyDescent="0.35">
      <c r="A26" s="182">
        <v>2</v>
      </c>
      <c r="B26" s="858"/>
      <c r="C26" s="331">
        <v>5</v>
      </c>
      <c r="D26" s="143" t="str">
        <f>VLOOKUP(A26,Список!$A$2:$J$123,3)</f>
        <v>Крюков Дмитрий</v>
      </c>
      <c r="E26" s="381">
        <f>VLOOKUP(A26,Список!$A$2:$J$123,4)</f>
        <v>1993</v>
      </c>
      <c r="F26" s="381" t="str">
        <f>VLOOKUP(A26,Список!$A$2:$J$123,5)</f>
        <v>КМС</v>
      </c>
      <c r="G26" s="381" t="str">
        <f>VLOOKUP(A26,Список!$A$2:$J$123,6)</f>
        <v>Нижегородская область</v>
      </c>
      <c r="H26" s="381">
        <f>VLOOKUP(A26,Список!$A$2:$J$123,8)</f>
        <v>72.349999999999994</v>
      </c>
      <c r="I26" s="225">
        <f>VLOOKUP(A26,Список!$A$2:$J$123,10)</f>
        <v>73</v>
      </c>
      <c r="J26" s="225"/>
      <c r="K26" s="188">
        <v>0.64583333333333337</v>
      </c>
      <c r="L26" s="159" t="str">
        <f>VLOOKUP(A26,Список!$A$2:$J$123,9)</f>
        <v>Маркичев Э.Ф.</v>
      </c>
    </row>
    <row r="27" spans="1:12" x14ac:dyDescent="0.35">
      <c r="B27" s="858"/>
      <c r="C27" s="331">
        <v>6</v>
      </c>
      <c r="D27" s="143"/>
      <c r="E27" s="381"/>
      <c r="F27" s="381"/>
      <c r="G27" s="381"/>
      <c r="H27" s="381"/>
      <c r="I27" s="225"/>
      <c r="J27" s="225"/>
      <c r="K27" s="188"/>
      <c r="L27" s="159"/>
    </row>
    <row r="28" spans="1:12" s="222" customFormat="1" ht="14" x14ac:dyDescent="0.25">
      <c r="B28" s="858"/>
      <c r="C28" s="858"/>
      <c r="D28" s="858"/>
      <c r="E28" s="858"/>
      <c r="F28" s="858"/>
      <c r="G28" s="858"/>
      <c r="H28" s="858"/>
      <c r="I28" s="858"/>
      <c r="J28" s="858"/>
      <c r="K28" s="858"/>
      <c r="L28" s="858"/>
    </row>
    <row r="29" spans="1:12" x14ac:dyDescent="0.35">
      <c r="A29" s="182">
        <v>21</v>
      </c>
      <c r="B29" s="858">
        <v>4</v>
      </c>
      <c r="C29" s="331">
        <v>1</v>
      </c>
      <c r="D29" s="143" t="str">
        <f>VLOOKUP(A29,Список!$A$2:$J$123,3)</f>
        <v>Никитин Дмитрий</v>
      </c>
      <c r="E29" s="381">
        <f>VLOOKUP(A29,Список!$A$2:$J$123,4)</f>
        <v>2004</v>
      </c>
      <c r="F29" s="381" t="str">
        <f>VLOOKUP(A29,Список!$A$2:$J$123,5)</f>
        <v>МС</v>
      </c>
      <c r="G29" s="381" t="str">
        <f>VLOOKUP(A29,Список!$A$2:$J$123,6)</f>
        <v>Самарская область</v>
      </c>
      <c r="H29" s="381">
        <f>VLOOKUP(A29,Список!$A$2:$J$123,8)</f>
        <v>77.75</v>
      </c>
      <c r="I29" s="225">
        <f>VLOOKUP(A29,Список!$A$2:$J$123,10)</f>
        <v>78</v>
      </c>
      <c r="J29" s="223"/>
      <c r="K29" s="188">
        <v>0.65625</v>
      </c>
      <c r="L29" s="159" t="str">
        <f>VLOOKUP(A29,Список!$A$2:$J$123,9)</f>
        <v>Балдин А.В.</v>
      </c>
    </row>
    <row r="30" spans="1:12" x14ac:dyDescent="0.35">
      <c r="A30" s="182">
        <v>22</v>
      </c>
      <c r="B30" s="858"/>
      <c r="C30" s="331">
        <v>2</v>
      </c>
      <c r="D30" s="143" t="str">
        <f>VLOOKUP(A30,Список!$A$2:$J$123,3)</f>
        <v>Акульшин Алексей</v>
      </c>
      <c r="E30" s="381">
        <f>VLOOKUP(A30,Список!$A$2:$J$123,4)</f>
        <v>1994</v>
      </c>
      <c r="F30" s="381" t="str">
        <f>VLOOKUP(A30,Список!$A$2:$J$123,5)</f>
        <v>МС</v>
      </c>
      <c r="G30" s="381" t="str">
        <f>VLOOKUP(A30,Список!$A$2:$J$123,6)</f>
        <v>Оренбургская область</v>
      </c>
      <c r="H30" s="381">
        <f>VLOOKUP(A30,Список!$A$2:$J$123,8)</f>
        <v>77.8</v>
      </c>
      <c r="I30" s="225">
        <f>VLOOKUP(A30,Список!$A$2:$J$123,10)</f>
        <v>78</v>
      </c>
      <c r="J30" s="225"/>
      <c r="K30" s="188">
        <v>0.65625</v>
      </c>
      <c r="L30" s="159" t="str">
        <f>VLOOKUP(A30,Список!$A$2:$J$123,9)</f>
        <v>Фунтиков Н.Н.</v>
      </c>
    </row>
    <row r="31" spans="1:12" x14ac:dyDescent="0.35">
      <c r="A31" s="182">
        <v>91</v>
      </c>
      <c r="B31" s="858"/>
      <c r="C31" s="331">
        <v>3</v>
      </c>
      <c r="D31" s="143" t="str">
        <f>VLOOKUP(A31,Список!$A$2:$J$123,3)</f>
        <v>Ляукин Кирилл</v>
      </c>
      <c r="E31" s="381">
        <f>VLOOKUP(A31,Список!$A$2:$J$123,4)</f>
        <v>1999</v>
      </c>
      <c r="F31" s="381" t="str">
        <f>VLOOKUP(A31,Список!$A$2:$J$123,5)</f>
        <v>МС</v>
      </c>
      <c r="G31" s="381" t="str">
        <f>VLOOKUP(A31,Список!$A$2:$J$123,6)</f>
        <v>Республика Татарстан</v>
      </c>
      <c r="H31" s="381">
        <f>VLOOKUP(A31,Список!$A$2:$J$123,8)</f>
        <v>77.95</v>
      </c>
      <c r="I31" s="225">
        <f>VLOOKUP(A31,Список!$A$2:$J$123,10)</f>
        <v>78</v>
      </c>
      <c r="J31" s="225"/>
      <c r="K31" s="188">
        <v>0.65625</v>
      </c>
      <c r="L31" s="159" t="str">
        <f>VLOOKUP(A31,Список!$A$2:$J$123,9)</f>
        <v>Низамова А.А.</v>
      </c>
    </row>
    <row r="32" spans="1:12" x14ac:dyDescent="0.35">
      <c r="A32" s="182">
        <v>50</v>
      </c>
      <c r="B32" s="858"/>
      <c r="C32" s="331">
        <v>4</v>
      </c>
      <c r="D32" s="143" t="str">
        <f>VLOOKUP(A32,Список!$A$2:$J$123,3)</f>
        <v>Порцев Роман</v>
      </c>
      <c r="E32" s="381">
        <f>VLOOKUP(A32,Список!$A$2:$J$123,4)</f>
        <v>1987</v>
      </c>
      <c r="F32" s="381" t="str">
        <f>VLOOKUP(A32,Список!$A$2:$J$123,5)</f>
        <v>МС</v>
      </c>
      <c r="G32" s="381" t="str">
        <f>VLOOKUP(A32,Список!$A$2:$J$123,6)</f>
        <v>Пермский край</v>
      </c>
      <c r="H32" s="381">
        <f>VLOOKUP(A32,Список!$A$2:$J$123,8)</f>
        <v>77.349999999999994</v>
      </c>
      <c r="I32" s="225">
        <f>VLOOKUP(A32,Список!$A$2:$J$123,10)</f>
        <v>78</v>
      </c>
      <c r="J32" s="225"/>
      <c r="K32" s="188">
        <v>0.65625</v>
      </c>
      <c r="L32" s="159" t="str">
        <f>VLOOKUP(A32,Список!$A$2:$J$123,9)</f>
        <v>Мошев Д.И</v>
      </c>
    </row>
    <row r="33" spans="1:12" x14ac:dyDescent="0.35">
      <c r="A33" s="182">
        <v>77</v>
      </c>
      <c r="B33" s="858"/>
      <c r="C33" s="331">
        <v>5</v>
      </c>
      <c r="D33" s="143" t="str">
        <f>VLOOKUP(A33,Список!$A$2:$J$123,3)</f>
        <v>Алцыбеев Никита</v>
      </c>
      <c r="E33" s="381">
        <f>VLOOKUP(A33,Список!$A$2:$J$123,4)</f>
        <v>2003</v>
      </c>
      <c r="F33" s="381" t="str">
        <f>VLOOKUP(A33,Список!$A$2:$J$123,5)</f>
        <v>МС</v>
      </c>
      <c r="G33" s="381" t="str">
        <f>VLOOKUP(A33,Список!$A$2:$J$123,6)</f>
        <v>Кировская область</v>
      </c>
      <c r="H33" s="381">
        <f>VLOOKUP(A33,Список!$A$2:$J$123,8)</f>
        <v>77.95</v>
      </c>
      <c r="I33" s="225">
        <f>VLOOKUP(A33,Список!$A$2:$J$123,10)</f>
        <v>78</v>
      </c>
      <c r="J33" s="225"/>
      <c r="K33" s="188">
        <v>0.65625</v>
      </c>
      <c r="L33" s="159" t="str">
        <f>VLOOKUP(A33,Список!$A$2:$J$123,9)</f>
        <v>Малков Е.И.</v>
      </c>
    </row>
    <row r="34" spans="1:12" x14ac:dyDescent="0.35">
      <c r="A34" s="182">
        <v>42</v>
      </c>
      <c r="B34" s="858"/>
      <c r="C34" s="331">
        <v>6</v>
      </c>
      <c r="D34" s="143" t="str">
        <f>VLOOKUP(A34,Список!$A$2:$J$123,3)</f>
        <v xml:space="preserve">Лесников Михаил </v>
      </c>
      <c r="E34" s="381">
        <f>VLOOKUP(A34,Список!$A$2:$J$123,4)</f>
        <v>2007</v>
      </c>
      <c r="F34" s="381" t="str">
        <f>VLOOKUP(A34,Список!$A$2:$J$123,5)</f>
        <v>КМС</v>
      </c>
      <c r="G34" s="381" t="str">
        <f>VLOOKUP(A34,Список!$A$2:$J$123,6)</f>
        <v>Пермский край</v>
      </c>
      <c r="H34" s="381">
        <f>VLOOKUP(A34,Список!$A$2:$J$123,8)</f>
        <v>75.75</v>
      </c>
      <c r="I34" s="225">
        <f>VLOOKUP(A34,Список!$A$2:$J$123,10)</f>
        <v>78</v>
      </c>
      <c r="J34" s="225"/>
      <c r="K34" s="188">
        <v>0.65625</v>
      </c>
      <c r="L34" s="159" t="str">
        <f>VLOOKUP(A34,Список!$A$2:$J$123,9)</f>
        <v>Маматов Г.Т.</v>
      </c>
    </row>
    <row r="35" spans="1:12" s="222" customFormat="1" ht="14" x14ac:dyDescent="0.25"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</row>
    <row r="36" spans="1:12" x14ac:dyDescent="0.35">
      <c r="A36" s="182">
        <v>4</v>
      </c>
      <c r="B36" s="858">
        <v>5</v>
      </c>
      <c r="C36" s="331">
        <v>1</v>
      </c>
      <c r="D36" s="143" t="str">
        <f>VLOOKUP(A36,Список!$A$2:$J$123,3)</f>
        <v>Разживин Андрей</v>
      </c>
      <c r="E36" s="381">
        <f>VLOOKUP(A36,Список!$A$2:$J$123,4)</f>
        <v>1986</v>
      </c>
      <c r="F36" s="381" t="str">
        <f>VLOOKUP(A36,Список!$A$2:$J$123,5)</f>
        <v>МСМК</v>
      </c>
      <c r="G36" s="381" t="str">
        <f>VLOOKUP(A36,Список!$A$2:$J$123,6)</f>
        <v>Нижегородская область</v>
      </c>
      <c r="H36" s="381">
        <f>VLOOKUP(A36,Список!$A$2:$J$123,8)</f>
        <v>83.15</v>
      </c>
      <c r="I36" s="225">
        <f>VLOOKUP(A36,Список!$A$2:$J$123,10)</f>
        <v>85</v>
      </c>
      <c r="J36" s="181"/>
      <c r="K36" s="188">
        <v>0.66666666666666663</v>
      </c>
      <c r="L36" s="159" t="str">
        <f>VLOOKUP(A36,Список!$A$2:$J$123,9)</f>
        <v>самостоятельно</v>
      </c>
    </row>
    <row r="37" spans="1:12" x14ac:dyDescent="0.35">
      <c r="A37" s="182">
        <v>47</v>
      </c>
      <c r="B37" s="858"/>
      <c r="C37" s="331">
        <v>2</v>
      </c>
      <c r="D37" s="143" t="str">
        <f>VLOOKUP(A37,Список!$A$2:$J$123,3)</f>
        <v>Крестьянинов Виктор</v>
      </c>
      <c r="E37" s="381">
        <f>VLOOKUP(A37,Список!$A$2:$J$123,4)</f>
        <v>2000</v>
      </c>
      <c r="F37" s="381" t="str">
        <f>VLOOKUP(A37,Список!$A$2:$J$123,5)</f>
        <v>МС</v>
      </c>
      <c r="G37" s="381" t="str">
        <f>VLOOKUP(A37,Список!$A$2:$J$123,6)</f>
        <v>Пермский край</v>
      </c>
      <c r="H37" s="381">
        <f>VLOOKUP(A37,Список!$A$2:$J$123,8)</f>
        <v>83.8</v>
      </c>
      <c r="I37" s="225">
        <f>VLOOKUP(A37,Список!$A$2:$J$123,10)</f>
        <v>85</v>
      </c>
      <c r="J37" s="181"/>
      <c r="K37" s="188">
        <v>0.66666666666666663</v>
      </c>
      <c r="L37" s="159" t="str">
        <f>VLOOKUP(A37,Список!$A$2:$J$123,9)</f>
        <v>Мошев Д.И., Панфилов Г.Н.</v>
      </c>
    </row>
    <row r="38" spans="1:12" x14ac:dyDescent="0.35">
      <c r="A38" s="182">
        <v>24</v>
      </c>
      <c r="B38" s="858"/>
      <c r="C38" s="331">
        <v>3</v>
      </c>
      <c r="D38" s="143" t="str">
        <f>VLOOKUP(A38,Список!$A$2:$J$123,3)</f>
        <v>Заварзин Павел</v>
      </c>
      <c r="E38" s="381">
        <f>VLOOKUP(A38,Список!$A$2:$J$123,4)</f>
        <v>2000</v>
      </c>
      <c r="F38" s="381" t="str">
        <f>VLOOKUP(A38,Список!$A$2:$J$123,5)</f>
        <v>МС</v>
      </c>
      <c r="G38" s="381" t="str">
        <f>VLOOKUP(A38,Список!$A$2:$J$123,6)</f>
        <v>Оренбургская область</v>
      </c>
      <c r="H38" s="381">
        <f>VLOOKUP(A38,Список!$A$2:$J$123,8)</f>
        <v>82.3</v>
      </c>
      <c r="I38" s="225">
        <f>VLOOKUP(A38,Список!$A$2:$J$123,10)</f>
        <v>85</v>
      </c>
      <c r="J38" s="181"/>
      <c r="K38" s="188">
        <v>0.66666666666666663</v>
      </c>
      <c r="L38" s="159" t="str">
        <f>VLOOKUP(A38,Список!$A$2:$J$123,9)</f>
        <v>Павлов С.П.</v>
      </c>
    </row>
    <row r="39" spans="1:12" x14ac:dyDescent="0.35">
      <c r="A39" s="182">
        <v>27</v>
      </c>
      <c r="B39" s="858"/>
      <c r="C39" s="331">
        <v>4</v>
      </c>
      <c r="D39" s="143" t="str">
        <f>VLOOKUP(A39,Список!$A$2:$J$123,3)</f>
        <v>Пешков Виталий</v>
      </c>
      <c r="E39" s="381">
        <f>VLOOKUP(A39,Список!$A$2:$J$123,4)</f>
        <v>1998</v>
      </c>
      <c r="F39" s="381" t="str">
        <f>VLOOKUP(A39,Список!$A$2:$J$123,5)</f>
        <v>МС</v>
      </c>
      <c r="G39" s="381" t="str">
        <f>VLOOKUP(A39,Список!$A$2:$J$123,6)</f>
        <v>Оренбургская область</v>
      </c>
      <c r="H39" s="381">
        <f>VLOOKUP(A39,Список!$A$2:$J$123,8)</f>
        <v>82</v>
      </c>
      <c r="I39" s="225">
        <f>VLOOKUP(A39,Список!$A$2:$J$123,10)</f>
        <v>85</v>
      </c>
      <c r="J39" s="181"/>
      <c r="K39" s="188">
        <v>0.66666666666666663</v>
      </c>
      <c r="L39" s="159" t="str">
        <f>VLOOKUP(A39,Список!$A$2:$J$123,9)</f>
        <v>Лавринов В.А.</v>
      </c>
    </row>
    <row r="40" spans="1:12" x14ac:dyDescent="0.35">
      <c r="A40" s="182">
        <v>79</v>
      </c>
      <c r="B40" s="858"/>
      <c r="C40" s="331">
        <v>5</v>
      </c>
      <c r="D40" s="143" t="str">
        <f>VLOOKUP(A40,Список!$A$2:$J$123,3)</f>
        <v>Кашин Кирилл</v>
      </c>
      <c r="E40" s="381">
        <f>VLOOKUP(A40,Список!$A$2:$J$123,4)</f>
        <v>2003</v>
      </c>
      <c r="F40" s="381" t="str">
        <f>VLOOKUP(A40,Список!$A$2:$J$123,5)</f>
        <v>КМС</v>
      </c>
      <c r="G40" s="381" t="str">
        <f>VLOOKUP(A40,Список!$A$2:$J$123,6)</f>
        <v>Кировская область</v>
      </c>
      <c r="H40" s="381">
        <f>VLOOKUP(A40,Список!$A$2:$J$123,8)</f>
        <v>82.35</v>
      </c>
      <c r="I40" s="225">
        <f>VLOOKUP(A40,Список!$A$2:$J$123,10)</f>
        <v>85</v>
      </c>
      <c r="J40" s="181"/>
      <c r="K40" s="188">
        <v>0.66666666666666663</v>
      </c>
      <c r="L40" s="159" t="str">
        <f>VLOOKUP(A40,Список!$A$2:$J$123,9)</f>
        <v>Малков Е.И.</v>
      </c>
    </row>
    <row r="41" spans="1:12" x14ac:dyDescent="0.35">
      <c r="B41" s="858"/>
      <c r="C41" s="331">
        <v>6</v>
      </c>
      <c r="D41" s="143"/>
      <c r="E41" s="381"/>
      <c r="F41" s="381"/>
      <c r="G41" s="381"/>
      <c r="H41" s="381"/>
      <c r="I41" s="225"/>
      <c r="J41" s="181"/>
      <c r="K41" s="188"/>
      <c r="L41" s="159"/>
    </row>
    <row r="43" spans="1:12" x14ac:dyDescent="0.35">
      <c r="A43" s="182">
        <v>40</v>
      </c>
      <c r="B43" s="858">
        <v>6</v>
      </c>
      <c r="C43" s="373">
        <v>1</v>
      </c>
      <c r="D43" s="143" t="str">
        <f>VLOOKUP(A43,Список!$A$2:$J$123,3)</f>
        <v>Попов Севастьян</v>
      </c>
      <c r="E43" s="381">
        <f>VLOOKUP(A43,Список!$A$2:$J$123,4)</f>
        <v>2005</v>
      </c>
      <c r="F43" s="381" t="str">
        <f>VLOOKUP(A43,Список!$A$2:$J$123,5)</f>
        <v>КМС</v>
      </c>
      <c r="G43" s="381" t="str">
        <f>VLOOKUP(A43,Список!$A$2:$J$123,6)</f>
        <v>Пермский край</v>
      </c>
      <c r="H43" s="381">
        <f>VLOOKUP(A43,Список!$A$2:$J$123,8)</f>
        <v>85.65</v>
      </c>
      <c r="I43" s="225">
        <f>VLOOKUP(A43,Список!$A$2:$J$123,10)</f>
        <v>95</v>
      </c>
      <c r="J43" s="181"/>
      <c r="K43" s="188">
        <v>0.67708333333333337</v>
      </c>
      <c r="L43" s="159" t="str">
        <f>VLOOKUP(A43,Список!$A$2:$J$123,9)</f>
        <v>Маматов Г.Т., Мартынов Д.И.</v>
      </c>
    </row>
    <row r="44" spans="1:12" x14ac:dyDescent="0.35">
      <c r="A44" s="182">
        <v>69</v>
      </c>
      <c r="B44" s="858"/>
      <c r="C44" s="373">
        <v>2</v>
      </c>
      <c r="D44" s="143" t="str">
        <f>VLOOKUP(A44,Список!$A$2:$J$123,3)</f>
        <v>Булдаков Никита</v>
      </c>
      <c r="E44" s="381">
        <f>VLOOKUP(A44,Список!$A$2:$J$123,4)</f>
        <v>1997</v>
      </c>
      <c r="F44" s="381" t="str">
        <f>VLOOKUP(A44,Список!$A$2:$J$123,5)</f>
        <v>МС</v>
      </c>
      <c r="G44" s="381" t="str">
        <f>VLOOKUP(A44,Список!$A$2:$J$123,6)</f>
        <v>Удмуртская республика</v>
      </c>
      <c r="H44" s="381">
        <f>VLOOKUP(A44,Список!$A$2:$J$123,8)</f>
        <v>90.45</v>
      </c>
      <c r="I44" s="225">
        <f>VLOOKUP(A44,Список!$A$2:$J$123,10)</f>
        <v>95</v>
      </c>
      <c r="J44" s="181"/>
      <c r="K44" s="188">
        <v>0.67708333333333337</v>
      </c>
      <c r="L44" s="159" t="str">
        <f>VLOOKUP(A44,Список!$A$2:$J$123,9)</f>
        <v>Веретенников С.А.</v>
      </c>
    </row>
    <row r="45" spans="1:12" x14ac:dyDescent="0.35">
      <c r="A45" s="182">
        <v>75</v>
      </c>
      <c r="B45" s="858"/>
      <c r="C45" s="373">
        <v>3</v>
      </c>
      <c r="D45" s="143" t="str">
        <f>VLOOKUP(A45,Список!$A$2:$J$123,3)</f>
        <v>Клепиков Артём</v>
      </c>
      <c r="E45" s="381">
        <f>VLOOKUP(A45,Список!$A$2:$J$123,4)</f>
        <v>1998</v>
      </c>
      <c r="F45" s="381" t="str">
        <f>VLOOKUP(A45,Список!$A$2:$J$123,5)</f>
        <v>МСМК</v>
      </c>
      <c r="G45" s="381" t="str">
        <f>VLOOKUP(A45,Список!$A$2:$J$123,6)</f>
        <v>Кировская область</v>
      </c>
      <c r="H45" s="381">
        <f>VLOOKUP(A45,Список!$A$2:$J$123,8)</f>
        <v>91.65</v>
      </c>
      <c r="I45" s="225">
        <f>VLOOKUP(A45,Список!$A$2:$J$123,10)</f>
        <v>95</v>
      </c>
      <c r="J45" s="181"/>
      <c r="K45" s="188">
        <v>0.67708333333333337</v>
      </c>
      <c r="L45" s="159" t="str">
        <f>VLOOKUP(A45,Список!$A$2:$J$123,9)</f>
        <v>Малков Е.И.</v>
      </c>
    </row>
    <row r="46" spans="1:12" x14ac:dyDescent="0.35">
      <c r="A46" s="182">
        <v>64</v>
      </c>
      <c r="B46" s="858"/>
      <c r="C46" s="373">
        <v>4</v>
      </c>
      <c r="D46" s="143" t="str">
        <f>VLOOKUP(A46,Список!$A$2:$J$123,3)</f>
        <v>Константинов Александр</v>
      </c>
      <c r="E46" s="381">
        <f>VLOOKUP(A46,Список!$A$2:$J$123,4)</f>
        <v>2003</v>
      </c>
      <c r="F46" s="381" t="str">
        <f>VLOOKUP(A46,Список!$A$2:$J$123,5)</f>
        <v>КМС</v>
      </c>
      <c r="G46" s="381" t="str">
        <f>VLOOKUP(A46,Список!$A$2:$J$123,6)</f>
        <v>Чувашская республика</v>
      </c>
      <c r="H46" s="381">
        <f>VLOOKUP(A46,Список!$A$2:$J$123,8)</f>
        <v>114.8</v>
      </c>
      <c r="I46" s="225" t="str">
        <f>VLOOKUP(A46,Список!$A$2:$J$123,10)</f>
        <v>95+</v>
      </c>
      <c r="J46" s="181"/>
      <c r="K46" s="188">
        <v>0.67708333333333337</v>
      </c>
      <c r="L46" s="159" t="str">
        <f>VLOOKUP(A46,Список!$A$2:$J$123,9)</f>
        <v>Глинкин Б.Н</v>
      </c>
    </row>
    <row r="47" spans="1:12" x14ac:dyDescent="0.35">
      <c r="A47" s="182">
        <v>57</v>
      </c>
      <c r="B47" s="858"/>
      <c r="C47" s="373">
        <v>5</v>
      </c>
      <c r="D47" s="143" t="str">
        <f>VLOOKUP(A47,Список!$A$2:$J$123,3)</f>
        <v>Носков Андрей</v>
      </c>
      <c r="E47" s="381">
        <f>VLOOKUP(A47,Список!$A$2:$J$123,4)</f>
        <v>1993</v>
      </c>
      <c r="F47" s="381" t="str">
        <f>VLOOKUP(A47,Список!$A$2:$J$123,5)</f>
        <v>КМС</v>
      </c>
      <c r="G47" s="381" t="str">
        <f>VLOOKUP(A47,Список!$A$2:$J$123,6)</f>
        <v>Пермский край</v>
      </c>
      <c r="H47" s="381">
        <f>VLOOKUP(A47,Список!$A$2:$J$123,8)</f>
        <v>98.35</v>
      </c>
      <c r="I47" s="225" t="str">
        <f>VLOOKUP(A47,Список!$A$2:$J$123,10)</f>
        <v>95+</v>
      </c>
      <c r="J47" s="181"/>
      <c r="K47" s="188">
        <v>0.67708333333333337</v>
      </c>
      <c r="L47" s="159" t="str">
        <f>VLOOKUP(A47,Список!$A$2:$J$123,9)</f>
        <v>Мошев Д.И</v>
      </c>
    </row>
    <row r="48" spans="1:12" x14ac:dyDescent="0.35">
      <c r="B48" s="858"/>
      <c r="C48" s="373">
        <v>6</v>
      </c>
      <c r="D48" s="143"/>
      <c r="E48" s="381"/>
      <c r="F48" s="381"/>
      <c r="G48" s="381"/>
      <c r="H48" s="381"/>
      <c r="I48" s="225"/>
      <c r="J48" s="373"/>
      <c r="K48" s="188"/>
      <c r="L48" s="159"/>
    </row>
    <row r="49" spans="1:12" s="222" customFormat="1" ht="14" x14ac:dyDescent="0.25">
      <c r="B49" s="862" t="s">
        <v>251</v>
      </c>
      <c r="C49" s="858"/>
      <c r="D49" s="858"/>
      <c r="E49" s="858"/>
      <c r="F49" s="858"/>
      <c r="G49" s="858"/>
      <c r="H49" s="858"/>
      <c r="I49" s="858"/>
      <c r="J49" s="858"/>
      <c r="K49" s="858"/>
      <c r="L49" s="858"/>
    </row>
    <row r="50" spans="1:12" x14ac:dyDescent="0.35">
      <c r="B50" s="858">
        <v>7</v>
      </c>
      <c r="C50" s="331">
        <v>1</v>
      </c>
      <c r="D50" s="143"/>
      <c r="E50" s="381"/>
      <c r="F50" s="381"/>
      <c r="G50" s="381"/>
      <c r="H50" s="381"/>
      <c r="I50" s="225"/>
      <c r="J50" s="225"/>
      <c r="K50" s="188"/>
      <c r="L50" s="159"/>
    </row>
    <row r="51" spans="1:12" x14ac:dyDescent="0.35">
      <c r="A51" s="182">
        <v>28</v>
      </c>
      <c r="B51" s="858"/>
      <c r="C51" s="331">
        <v>2</v>
      </c>
      <c r="D51" s="143" t="str">
        <f>VLOOKUP(A51,Список!$A$2:$J$123,3)</f>
        <v>Сатлыкова Эльвира</v>
      </c>
      <c r="E51" s="381">
        <f>VLOOKUP(A51,Список!$A$2:$J$123,4)</f>
        <v>2000</v>
      </c>
      <c r="F51" s="381" t="str">
        <f>VLOOKUP(A51,Список!$A$2:$J$123,5)</f>
        <v>МС</v>
      </c>
      <c r="G51" s="381" t="str">
        <f>VLOOKUP(A51,Список!$A$2:$J$123,6)</f>
        <v>Оренбургская область</v>
      </c>
      <c r="H51" s="381">
        <f>VLOOKUP(A51,Список!$A$2:$J$123,8)</f>
        <v>57.8</v>
      </c>
      <c r="I51" s="225">
        <f>VLOOKUP(A51,Список!$A$2:$J$123,10)</f>
        <v>58</v>
      </c>
      <c r="J51" s="225"/>
      <c r="K51" s="188">
        <v>0.6875</v>
      </c>
      <c r="L51" s="159" t="str">
        <f>VLOOKUP(A51,Список!$A$2:$J$123,9)</f>
        <v>Павлов С.П.</v>
      </c>
    </row>
    <row r="52" spans="1:12" x14ac:dyDescent="0.35">
      <c r="A52" s="182">
        <v>97</v>
      </c>
      <c r="B52" s="858"/>
      <c r="C52" s="331">
        <v>3</v>
      </c>
      <c r="D52" s="143" t="str">
        <f>VLOOKUP(A52,Список!$A$2:$J$123,3)</f>
        <v>Пузанкова Анастасия</v>
      </c>
      <c r="E52" s="381">
        <f>VLOOKUP(A52,Список!$A$2:$J$123,4)</f>
        <v>2006</v>
      </c>
      <c r="F52" s="381" t="str">
        <f>VLOOKUP(A52,Список!$A$2:$J$123,5)</f>
        <v>КМС</v>
      </c>
      <c r="G52" s="381" t="str">
        <f>VLOOKUP(A52,Список!$A$2:$J$123,6)</f>
        <v>Республика Татарстан</v>
      </c>
      <c r="H52" s="381">
        <f>VLOOKUP(A52,Список!$A$2:$J$123,8)</f>
        <v>57.55</v>
      </c>
      <c r="I52" s="225">
        <f>VLOOKUP(A52,Список!$A$2:$J$123,10)</f>
        <v>58</v>
      </c>
      <c r="J52" s="225"/>
      <c r="K52" s="188">
        <v>0.6875</v>
      </c>
      <c r="L52" s="159" t="str">
        <f>VLOOKUP(A52,Список!$A$2:$J$123,9)</f>
        <v>Гиниатуллин А.З.</v>
      </c>
    </row>
    <row r="53" spans="1:12" x14ac:dyDescent="0.35">
      <c r="A53" s="182">
        <v>85</v>
      </c>
      <c r="B53" s="858"/>
      <c r="C53" s="331">
        <v>4</v>
      </c>
      <c r="D53" s="143" t="str">
        <f>VLOOKUP(A53,Список!$A$2:$J$123,3)</f>
        <v>Матвеева Елена</v>
      </c>
      <c r="E53" s="381">
        <f>VLOOKUP(A53,Список!$A$2:$J$123,4)</f>
        <v>1974</v>
      </c>
      <c r="F53" s="381" t="str">
        <f>VLOOKUP(A53,Список!$A$2:$J$123,5)</f>
        <v>МСМК</v>
      </c>
      <c r="G53" s="381" t="str">
        <f>VLOOKUP(A53,Список!$A$2:$J$123,6)</f>
        <v>Кировская область</v>
      </c>
      <c r="H53" s="381">
        <f>VLOOKUP(A53,Список!$A$2:$J$123,8)</f>
        <v>63.3</v>
      </c>
      <c r="I53" s="225">
        <f>VLOOKUP(A53,Список!$A$2:$J$123,10)</f>
        <v>68</v>
      </c>
      <c r="J53" s="181"/>
      <c r="K53" s="188">
        <v>0.6875</v>
      </c>
      <c r="L53" s="159" t="str">
        <f>VLOOKUP(A53,Список!$A$2:$J$123,9)</f>
        <v>Малков Е.И.</v>
      </c>
    </row>
    <row r="54" spans="1:12" x14ac:dyDescent="0.35">
      <c r="A54" s="182">
        <v>59</v>
      </c>
      <c r="B54" s="858"/>
      <c r="C54" s="331">
        <v>5</v>
      </c>
      <c r="D54" s="143" t="str">
        <f>VLOOKUP(A54,Список!$A$2:$J$123,3)</f>
        <v>Порываева Татьяна</v>
      </c>
      <c r="E54" s="381">
        <f>VLOOKUP(A54,Список!$A$2:$J$123,4)</f>
        <v>1990</v>
      </c>
      <c r="F54" s="381" t="str">
        <f>VLOOKUP(A54,Список!$A$2:$J$123,5)</f>
        <v>КМС</v>
      </c>
      <c r="G54" s="381" t="str">
        <f>VLOOKUP(A54,Список!$A$2:$J$123,6)</f>
        <v>Пермский край</v>
      </c>
      <c r="H54" s="381">
        <f>VLOOKUP(A54,Список!$A$2:$J$123,8)</f>
        <v>66.150000000000006</v>
      </c>
      <c r="I54" s="225">
        <f>VLOOKUP(A54,Список!$A$2:$J$123,10)</f>
        <v>68</v>
      </c>
      <c r="J54" s="181"/>
      <c r="K54" s="188">
        <v>0.6875</v>
      </c>
      <c r="L54" s="159" t="str">
        <f>VLOOKUP(A54,Список!$A$2:$J$123,9)</f>
        <v>Низовкин А.А.</v>
      </c>
    </row>
    <row r="55" spans="1:12" x14ac:dyDescent="0.35">
      <c r="B55" s="858"/>
      <c r="C55" s="331">
        <v>6</v>
      </c>
      <c r="D55" s="143"/>
      <c r="E55" s="381"/>
      <c r="F55" s="381"/>
      <c r="G55" s="381"/>
      <c r="H55" s="381"/>
      <c r="I55" s="225"/>
      <c r="J55" s="225"/>
      <c r="K55" s="225"/>
      <c r="L55" s="159"/>
    </row>
    <row r="56" spans="1:12" s="222" customFormat="1" ht="14" x14ac:dyDescent="0.25">
      <c r="B56" s="859"/>
      <c r="C56" s="860"/>
      <c r="D56" s="860"/>
      <c r="E56" s="860"/>
      <c r="F56" s="860"/>
      <c r="G56" s="860"/>
      <c r="H56" s="860"/>
      <c r="I56" s="860"/>
      <c r="J56" s="860"/>
      <c r="K56" s="860"/>
      <c r="L56" s="861"/>
    </row>
    <row r="57" spans="1:12" x14ac:dyDescent="0.35">
      <c r="B57" s="855">
        <v>8</v>
      </c>
      <c r="C57" s="373">
        <v>1</v>
      </c>
      <c r="D57" s="143"/>
      <c r="E57" s="381"/>
      <c r="F57" s="381"/>
      <c r="G57" s="381"/>
      <c r="H57" s="381"/>
      <c r="I57" s="225"/>
      <c r="J57" s="181"/>
      <c r="K57" s="188"/>
      <c r="L57" s="159"/>
    </row>
    <row r="58" spans="1:12" x14ac:dyDescent="0.35">
      <c r="A58" s="182">
        <v>60</v>
      </c>
      <c r="B58" s="856"/>
      <c r="C58" s="373">
        <v>2</v>
      </c>
      <c r="D58" s="143" t="str">
        <f>VLOOKUP(A58,Список!$A$2:$J$123,3)</f>
        <v>Попова Мария</v>
      </c>
      <c r="E58" s="381">
        <f>VLOOKUP(A58,Список!$A$2:$J$123,4)</f>
        <v>2005</v>
      </c>
      <c r="F58" s="381" t="str">
        <f>VLOOKUP(A58,Список!$A$2:$J$123,5)</f>
        <v>КМС</v>
      </c>
      <c r="G58" s="381" t="str">
        <f>VLOOKUP(A58,Список!$A$2:$J$123,6)</f>
        <v>Пермский край</v>
      </c>
      <c r="H58" s="381">
        <f>VLOOKUP(A58,Список!$A$2:$J$123,8)</f>
        <v>79.25</v>
      </c>
      <c r="I58" s="225" t="str">
        <f>VLOOKUP(A58,Список!$A$2:$J$123,10)</f>
        <v>68+</v>
      </c>
      <c r="J58" s="181"/>
      <c r="K58" s="188">
        <v>0.69791666666666663</v>
      </c>
      <c r="L58" s="159" t="str">
        <f>VLOOKUP(A58,Список!$A$2:$J$123,9)</f>
        <v>Паклин П.А.</v>
      </c>
    </row>
    <row r="59" spans="1:12" x14ac:dyDescent="0.35">
      <c r="A59" s="182">
        <v>86</v>
      </c>
      <c r="B59" s="856"/>
      <c r="C59" s="373">
        <v>3</v>
      </c>
      <c r="D59" s="143" t="str">
        <f>VLOOKUP(A59,Список!$A$2:$J$123,3)</f>
        <v>Вершинина Дарья</v>
      </c>
      <c r="E59" s="381">
        <f>VLOOKUP(A59,Список!$A$2:$J$123,4)</f>
        <v>2009</v>
      </c>
      <c r="F59" s="381" t="str">
        <f>VLOOKUP(A59,Список!$A$2:$J$123,5)</f>
        <v>КМС</v>
      </c>
      <c r="G59" s="381" t="str">
        <f>VLOOKUP(A59,Список!$A$2:$J$123,6)</f>
        <v>Кировская область</v>
      </c>
      <c r="H59" s="381">
        <f>VLOOKUP(A59,Список!$A$2:$J$123,8)</f>
        <v>76.25</v>
      </c>
      <c r="I59" s="225" t="str">
        <f>VLOOKUP(A59,Список!$A$2:$J$123,10)</f>
        <v>68+</v>
      </c>
      <c r="J59" s="181"/>
      <c r="K59" s="188">
        <v>0.69791666666666663</v>
      </c>
      <c r="L59" s="159" t="str">
        <f>VLOOKUP(A59,Список!$A$2:$J$123,9)</f>
        <v>Малков Е.И.</v>
      </c>
    </row>
    <row r="60" spans="1:12" x14ac:dyDescent="0.35">
      <c r="A60" s="182">
        <v>29</v>
      </c>
      <c r="B60" s="856"/>
      <c r="C60" s="373">
        <v>4</v>
      </c>
      <c r="D60" s="143" t="str">
        <f>VLOOKUP(A60,Список!$A$2:$J$123,3)</f>
        <v>Кузьмичева Ксения</v>
      </c>
      <c r="E60" s="381">
        <f>VLOOKUP(A60,Список!$A$2:$J$123,4)</f>
        <v>2004</v>
      </c>
      <c r="F60" s="381" t="str">
        <f>VLOOKUP(A60,Список!$A$2:$J$123,5)</f>
        <v>КМС</v>
      </c>
      <c r="G60" s="381" t="str">
        <f>VLOOKUP(A60,Список!$A$2:$J$123,6)</f>
        <v>Оренбургская область</v>
      </c>
      <c r="H60" s="381">
        <f>VLOOKUP(A60,Список!$A$2:$J$123,8)</f>
        <v>89.35</v>
      </c>
      <c r="I60" s="225" t="str">
        <f>VLOOKUP(A60,Список!$A$2:$J$123,10)</f>
        <v>68+</v>
      </c>
      <c r="J60" s="181"/>
      <c r="K60" s="188">
        <v>0.69791666666666663</v>
      </c>
      <c r="L60" s="159" t="str">
        <f>VLOOKUP(A60,Список!$A$2:$J$123,9)</f>
        <v>Павлов С.П.</v>
      </c>
    </row>
    <row r="61" spans="1:12" x14ac:dyDescent="0.35">
      <c r="A61" s="182">
        <v>37</v>
      </c>
      <c r="B61" s="856"/>
      <c r="C61" s="373">
        <v>5</v>
      </c>
      <c r="D61" s="143" t="str">
        <f>VLOOKUP(A61,Список!$A$2:$J$123,3)</f>
        <v>Рогизная Анна</v>
      </c>
      <c r="E61" s="381">
        <f>VLOOKUP(A61,Список!$A$2:$J$123,4)</f>
        <v>1998</v>
      </c>
      <c r="F61" s="381" t="str">
        <f>VLOOKUP(A61,Список!$A$2:$J$123,5)</f>
        <v>КМС</v>
      </c>
      <c r="G61" s="381" t="str">
        <f>VLOOKUP(A61,Список!$A$2:$J$123,6)</f>
        <v>Пермский край</v>
      </c>
      <c r="H61" s="381">
        <f>VLOOKUP(A61,Список!$A$2:$J$123,8)</f>
        <v>108.4</v>
      </c>
      <c r="I61" s="225" t="str">
        <f>VLOOKUP(A61,Список!$A$2:$J$123,10)</f>
        <v>68+</v>
      </c>
      <c r="J61" s="181"/>
      <c r="K61" s="188">
        <v>0.69791666666666663</v>
      </c>
      <c r="L61" s="159" t="str">
        <f>VLOOKUP(A61,Список!$A$2:$J$123,9)</f>
        <v>Мошев Д.И</v>
      </c>
    </row>
    <row r="62" spans="1:12" x14ac:dyDescent="0.35">
      <c r="B62" s="857"/>
      <c r="C62" s="373">
        <v>6</v>
      </c>
      <c r="D62" s="143"/>
      <c r="E62" s="381"/>
      <c r="F62" s="381"/>
      <c r="G62" s="381"/>
      <c r="H62" s="381"/>
      <c r="I62" s="225"/>
      <c r="J62" s="181"/>
      <c r="K62" s="188"/>
      <c r="L62" s="159"/>
    </row>
  </sheetData>
  <mergeCells count="20">
    <mergeCell ref="B29:B34"/>
    <mergeCell ref="B50:B55"/>
    <mergeCell ref="B28:L28"/>
    <mergeCell ref="B7:L7"/>
    <mergeCell ref="B1:L1"/>
    <mergeCell ref="B2:L2"/>
    <mergeCell ref="B3:L3"/>
    <mergeCell ref="B4:L4"/>
    <mergeCell ref="B5:K5"/>
    <mergeCell ref="B8:B13"/>
    <mergeCell ref="B14:L14"/>
    <mergeCell ref="B15:B20"/>
    <mergeCell ref="B21:L21"/>
    <mergeCell ref="B22:B27"/>
    <mergeCell ref="B49:L49"/>
    <mergeCell ref="B57:B62"/>
    <mergeCell ref="B35:L35"/>
    <mergeCell ref="B36:B41"/>
    <mergeCell ref="B43:B48"/>
    <mergeCell ref="B56:L56"/>
  </mergeCells>
  <pageMargins left="0.42" right="0.39" top="0.46" bottom="0.28999999999999998" header="0.23" footer="0.17"/>
  <pageSetup paperSize="9" scale="105" orientation="landscape" r:id="rId1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AMH67"/>
  <sheetViews>
    <sheetView topLeftCell="A10" zoomScale="90" zoomScaleNormal="90" workbookViewId="0">
      <selection activeCell="H74" sqref="H74"/>
    </sheetView>
  </sheetViews>
  <sheetFormatPr defaultColWidth="8.54296875" defaultRowHeight="14.5" x14ac:dyDescent="0.35"/>
  <cols>
    <col min="1" max="1" width="1.6328125" style="74" customWidth="1"/>
    <col min="2" max="2" width="7.26953125" style="74" customWidth="1"/>
    <col min="3" max="3" width="4.453125" style="74" customWidth="1"/>
    <col min="4" max="4" width="14.26953125" style="74" customWidth="1"/>
    <col min="5" max="5" width="10" style="74" customWidth="1"/>
    <col min="6" max="6" width="7.26953125" style="74" customWidth="1"/>
    <col min="7" max="7" width="17.1796875" style="74" customWidth="1"/>
    <col min="8" max="8" width="19.26953125" style="74" customWidth="1"/>
    <col min="9" max="9" width="4.6328125" style="74" customWidth="1"/>
    <col min="10" max="10" width="12.36328125" style="74" customWidth="1"/>
    <col min="11" max="11" width="12.90625" style="74" customWidth="1"/>
    <col min="12" max="12" width="11.1796875" style="74" customWidth="1"/>
    <col min="13" max="13" width="13.81640625" style="74" customWidth="1"/>
    <col min="14" max="18" width="8.81640625" style="74" customWidth="1"/>
    <col min="19" max="16384" width="8.54296875" style="74"/>
  </cols>
  <sheetData>
    <row r="1" spans="2:1022" s="16" customFormat="1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78"/>
      <c r="T1" s="78"/>
      <c r="U1" s="78"/>
      <c r="V1" s="78"/>
    </row>
    <row r="2" spans="2:1022" s="16" customFormat="1" ht="13" x14ac:dyDescent="0.25">
      <c r="B2" s="865" t="s">
        <v>115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79"/>
      <c r="T2" s="879"/>
      <c r="U2" s="1"/>
    </row>
    <row r="3" spans="2:1022" s="16" customFormat="1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879"/>
      <c r="T3" s="879"/>
      <c r="U3" s="5"/>
      <c r="V3" s="68"/>
    </row>
    <row r="4" spans="2:1022" s="16" customFormat="1" ht="13" x14ac:dyDescent="0.3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879"/>
      <c r="T4" s="879"/>
      <c r="U4" s="1"/>
      <c r="V4" s="360"/>
    </row>
    <row r="5" spans="2:1022" s="16" customFormat="1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2:1022" s="16" customFormat="1" ht="16" thickBot="1" x14ac:dyDescent="0.4">
      <c r="B6" s="90"/>
      <c r="C6" s="90"/>
      <c r="D6" s="90"/>
      <c r="E6" s="90"/>
      <c r="F6" s="90"/>
      <c r="G6" s="167"/>
      <c r="H6" s="867" t="s">
        <v>1</v>
      </c>
      <c r="I6" s="867"/>
      <c r="J6" s="867"/>
      <c r="K6" s="867"/>
      <c r="L6" s="867"/>
      <c r="M6" s="867"/>
      <c r="N6" s="167"/>
      <c r="O6" s="168"/>
      <c r="P6" s="168"/>
      <c r="Q6" s="168"/>
      <c r="R6" s="169"/>
      <c r="S6" s="77"/>
      <c r="T6" s="77"/>
    </row>
    <row r="7" spans="2:1022" s="16" customFormat="1" ht="15.5" x14ac:dyDescent="0.3">
      <c r="B7" s="792" t="s">
        <v>366</v>
      </c>
      <c r="C7" s="792"/>
      <c r="D7" s="792"/>
      <c r="E7" s="98"/>
      <c r="F7" s="98"/>
      <c r="G7" s="147"/>
      <c r="H7" s="811" t="s">
        <v>127</v>
      </c>
      <c r="I7" s="811"/>
      <c r="J7" s="811"/>
      <c r="K7" s="811"/>
      <c r="L7" s="811"/>
      <c r="M7" s="811"/>
      <c r="N7" s="617"/>
      <c r="O7" s="618" t="s">
        <v>5</v>
      </c>
      <c r="P7" s="618">
        <v>1</v>
      </c>
      <c r="Q7" s="618">
        <v>2</v>
      </c>
      <c r="R7" s="619">
        <v>3</v>
      </c>
      <c r="S7" s="77"/>
      <c r="T7" s="77"/>
    </row>
    <row r="8" spans="2:1022" s="16" customFormat="1" ht="15" x14ac:dyDescent="0.3">
      <c r="B8" s="792" t="s">
        <v>367</v>
      </c>
      <c r="C8" s="792"/>
      <c r="D8" s="792"/>
      <c r="F8" s="540"/>
      <c r="G8" s="540"/>
      <c r="H8" s="854" t="s">
        <v>385</v>
      </c>
      <c r="I8" s="854"/>
      <c r="J8" s="854"/>
      <c r="K8" s="854"/>
      <c r="L8" s="854"/>
      <c r="M8" s="854"/>
      <c r="N8" s="620" t="s">
        <v>120</v>
      </c>
      <c r="O8" s="621">
        <v>12</v>
      </c>
      <c r="P8" s="622">
        <v>9.5</v>
      </c>
      <c r="Q8" s="621">
        <v>8.5</v>
      </c>
      <c r="R8" s="623">
        <v>7.5</v>
      </c>
      <c r="S8" s="76"/>
      <c r="T8" s="76"/>
    </row>
    <row r="9" spans="2:1022" s="264" customFormat="1" ht="15" x14ac:dyDescent="0.3">
      <c r="B9" s="801" t="str">
        <f>'ДЦ 63'!$B$9:$D$9</f>
        <v>Количество участников - 92</v>
      </c>
      <c r="C9" s="801"/>
      <c r="D9" s="801"/>
      <c r="E9" s="120"/>
      <c r="F9" s="120"/>
      <c r="G9" s="316"/>
      <c r="H9" s="868" t="s">
        <v>110</v>
      </c>
      <c r="I9" s="868"/>
      <c r="J9" s="868"/>
      <c r="K9" s="868"/>
      <c r="L9" s="868"/>
      <c r="M9" s="868"/>
      <c r="N9" s="620" t="s">
        <v>121</v>
      </c>
      <c r="O9" s="624">
        <v>9.5</v>
      </c>
      <c r="P9" s="624">
        <v>8</v>
      </c>
      <c r="Q9" s="624">
        <v>7</v>
      </c>
      <c r="R9" s="625">
        <v>6</v>
      </c>
      <c r="S9" s="317"/>
      <c r="T9" s="317"/>
    </row>
    <row r="10" spans="2:1022" s="264" customFormat="1" ht="15.5" thickBot="1" x14ac:dyDescent="0.35">
      <c r="B10" s="802" t="str">
        <f>'ДЦ 63'!$B$10:$D$10</f>
        <v>Количество регионов - 10</v>
      </c>
      <c r="C10" s="803"/>
      <c r="D10" s="804"/>
      <c r="E10" s="120"/>
      <c r="F10" s="120"/>
      <c r="G10" s="318"/>
      <c r="H10" s="318"/>
      <c r="I10" s="318"/>
      <c r="J10" s="318"/>
      <c r="K10" s="318"/>
      <c r="L10" s="318"/>
      <c r="M10" s="318"/>
      <c r="N10" s="626" t="s">
        <v>122</v>
      </c>
      <c r="O10" s="627">
        <v>9.5</v>
      </c>
      <c r="P10" s="627">
        <v>8</v>
      </c>
      <c r="Q10" s="627">
        <v>7</v>
      </c>
      <c r="R10" s="628">
        <v>6</v>
      </c>
      <c r="S10" s="317"/>
      <c r="T10" s="317"/>
    </row>
    <row r="11" spans="2:1022" s="320" customFormat="1" ht="13.5" thickBot="1" x14ac:dyDescent="0.35"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319"/>
      <c r="T11" s="319"/>
    </row>
    <row r="12" spans="2:1022" s="514" customFormat="1" ht="42" customHeight="1" thickBot="1" x14ac:dyDescent="0.4">
      <c r="B12" s="515" t="s">
        <v>25</v>
      </c>
      <c r="C12" s="869" t="s">
        <v>67</v>
      </c>
      <c r="D12" s="869"/>
      <c r="E12" s="869"/>
      <c r="F12" s="517" t="s">
        <v>7</v>
      </c>
      <c r="G12" s="517" t="s">
        <v>404</v>
      </c>
      <c r="H12" s="869" t="s">
        <v>9</v>
      </c>
      <c r="I12" s="869"/>
      <c r="J12" s="517" t="s">
        <v>405</v>
      </c>
      <c r="K12" s="517" t="s">
        <v>406</v>
      </c>
      <c r="L12" s="517" t="s">
        <v>108</v>
      </c>
      <c r="M12" s="516" t="s">
        <v>6</v>
      </c>
      <c r="N12" s="869" t="s">
        <v>14</v>
      </c>
      <c r="O12" s="869"/>
      <c r="P12" s="866" t="s">
        <v>109</v>
      </c>
      <c r="Q12" s="866"/>
      <c r="R12" s="542" t="s">
        <v>423</v>
      </c>
      <c r="S12" s="518"/>
      <c r="T12" s="518"/>
      <c r="U12" s="519"/>
      <c r="V12" s="518"/>
      <c r="W12" s="518"/>
      <c r="X12" s="518"/>
      <c r="Y12" s="518"/>
      <c r="Z12" s="518"/>
      <c r="AA12" s="518"/>
      <c r="AB12" s="518"/>
      <c r="AC12" s="518"/>
      <c r="AD12" s="518"/>
      <c r="AE12" s="518"/>
      <c r="AF12" s="518"/>
      <c r="AG12" s="518"/>
      <c r="AH12" s="518"/>
      <c r="AI12" s="518"/>
      <c r="AJ12" s="518"/>
      <c r="AK12" s="518"/>
      <c r="AL12" s="518"/>
      <c r="AM12" s="518"/>
      <c r="AN12" s="518"/>
      <c r="AO12" s="518"/>
      <c r="AP12" s="518"/>
      <c r="AQ12" s="518"/>
      <c r="AR12" s="518"/>
      <c r="AS12" s="518"/>
      <c r="AT12" s="518"/>
      <c r="AU12" s="518"/>
      <c r="AV12" s="518"/>
      <c r="AW12" s="518"/>
      <c r="AX12" s="518"/>
      <c r="AY12" s="518"/>
      <c r="AZ12" s="518"/>
      <c r="BA12" s="518"/>
      <c r="BB12" s="518"/>
      <c r="BC12" s="518"/>
      <c r="BD12" s="518"/>
      <c r="BE12" s="518"/>
      <c r="BF12" s="518"/>
      <c r="BG12" s="518"/>
      <c r="BH12" s="518"/>
      <c r="BI12" s="518"/>
      <c r="BJ12" s="518"/>
      <c r="BK12" s="518"/>
      <c r="BL12" s="518"/>
      <c r="BM12" s="518"/>
      <c r="BN12" s="518"/>
      <c r="BO12" s="518"/>
      <c r="BP12" s="518"/>
      <c r="BQ12" s="518"/>
      <c r="BR12" s="518"/>
      <c r="BS12" s="518"/>
      <c r="BT12" s="518"/>
      <c r="BU12" s="518"/>
      <c r="BV12" s="518"/>
      <c r="BW12" s="518"/>
      <c r="BX12" s="518"/>
      <c r="BY12" s="518"/>
      <c r="BZ12" s="518"/>
      <c r="CA12" s="518"/>
      <c r="CB12" s="518"/>
      <c r="CC12" s="518"/>
      <c r="CD12" s="518"/>
      <c r="CE12" s="518"/>
      <c r="CF12" s="518"/>
      <c r="CG12" s="518"/>
      <c r="CH12" s="518"/>
      <c r="CI12" s="518"/>
      <c r="CJ12" s="518"/>
      <c r="CK12" s="518"/>
      <c r="CL12" s="518"/>
      <c r="CM12" s="518"/>
      <c r="CN12" s="518"/>
      <c r="CO12" s="518"/>
      <c r="CP12" s="518"/>
      <c r="CQ12" s="518"/>
      <c r="CR12" s="518"/>
      <c r="CS12" s="518"/>
      <c r="CT12" s="518"/>
      <c r="CU12" s="518"/>
      <c r="CV12" s="518"/>
      <c r="CW12" s="518"/>
      <c r="CX12" s="518"/>
      <c r="CY12" s="518"/>
      <c r="CZ12" s="518"/>
      <c r="DA12" s="518"/>
      <c r="DB12" s="518"/>
      <c r="DC12" s="518"/>
      <c r="DD12" s="518"/>
      <c r="DE12" s="518"/>
      <c r="DF12" s="518"/>
      <c r="DG12" s="518"/>
      <c r="DH12" s="518"/>
      <c r="DI12" s="518"/>
      <c r="DJ12" s="518"/>
      <c r="DK12" s="518"/>
      <c r="DL12" s="518"/>
      <c r="DM12" s="518"/>
      <c r="DN12" s="518"/>
      <c r="DO12" s="518"/>
      <c r="DP12" s="518"/>
      <c r="DQ12" s="518"/>
      <c r="DR12" s="518"/>
      <c r="DS12" s="518"/>
      <c r="DT12" s="518"/>
      <c r="DU12" s="518"/>
      <c r="DV12" s="518"/>
      <c r="DW12" s="518"/>
      <c r="DX12" s="518"/>
      <c r="DY12" s="518"/>
      <c r="DZ12" s="518"/>
      <c r="EA12" s="518"/>
      <c r="EB12" s="518"/>
      <c r="EC12" s="518"/>
      <c r="ED12" s="518"/>
      <c r="EE12" s="518"/>
      <c r="EF12" s="518"/>
      <c r="EG12" s="518"/>
      <c r="EH12" s="518"/>
      <c r="EI12" s="518"/>
      <c r="EJ12" s="518"/>
      <c r="EK12" s="518"/>
      <c r="EL12" s="518"/>
      <c r="EM12" s="518"/>
      <c r="EN12" s="518"/>
      <c r="EO12" s="518"/>
      <c r="EP12" s="518"/>
      <c r="EQ12" s="518"/>
      <c r="ER12" s="518"/>
      <c r="ES12" s="518"/>
      <c r="ET12" s="518"/>
      <c r="EU12" s="518"/>
      <c r="EV12" s="518"/>
      <c r="EW12" s="518"/>
      <c r="EX12" s="518"/>
      <c r="EY12" s="518"/>
      <c r="EZ12" s="518"/>
      <c r="FA12" s="518"/>
      <c r="FB12" s="518"/>
      <c r="FC12" s="518"/>
      <c r="FD12" s="518"/>
      <c r="FE12" s="518"/>
      <c r="FF12" s="518"/>
      <c r="FG12" s="518"/>
      <c r="FH12" s="518"/>
      <c r="FI12" s="518"/>
      <c r="FJ12" s="518"/>
      <c r="FK12" s="518"/>
      <c r="FL12" s="518"/>
      <c r="FM12" s="518"/>
      <c r="FN12" s="518"/>
      <c r="FO12" s="518"/>
      <c r="FP12" s="518"/>
      <c r="FQ12" s="518"/>
      <c r="FR12" s="518"/>
      <c r="FS12" s="518"/>
      <c r="FT12" s="518"/>
      <c r="FU12" s="518"/>
      <c r="FV12" s="518"/>
      <c r="FW12" s="518"/>
      <c r="FX12" s="518"/>
      <c r="FY12" s="518"/>
      <c r="FZ12" s="518"/>
      <c r="GA12" s="518"/>
      <c r="GB12" s="518"/>
      <c r="GC12" s="518"/>
      <c r="GD12" s="518"/>
      <c r="GE12" s="518"/>
      <c r="GF12" s="518"/>
      <c r="GG12" s="518"/>
      <c r="GH12" s="518"/>
      <c r="GI12" s="518"/>
      <c r="GJ12" s="518"/>
      <c r="GK12" s="518"/>
      <c r="GL12" s="518"/>
      <c r="GM12" s="518"/>
      <c r="GN12" s="518"/>
      <c r="GO12" s="518"/>
      <c r="GP12" s="518"/>
      <c r="GQ12" s="518"/>
      <c r="GR12" s="518"/>
      <c r="GS12" s="518"/>
      <c r="GT12" s="518"/>
      <c r="GU12" s="518"/>
      <c r="GV12" s="518"/>
      <c r="GW12" s="518"/>
      <c r="GX12" s="518"/>
      <c r="GY12" s="518"/>
      <c r="GZ12" s="518"/>
      <c r="HA12" s="518"/>
      <c r="HB12" s="518"/>
      <c r="HC12" s="518"/>
      <c r="HD12" s="518"/>
      <c r="HE12" s="518"/>
      <c r="HF12" s="518"/>
      <c r="HG12" s="518"/>
      <c r="HH12" s="518"/>
      <c r="HI12" s="518"/>
      <c r="HJ12" s="518"/>
      <c r="HK12" s="518"/>
      <c r="HL12" s="518"/>
      <c r="HM12" s="518"/>
      <c r="HN12" s="518"/>
      <c r="HO12" s="518"/>
      <c r="HP12" s="518"/>
      <c r="HQ12" s="518"/>
      <c r="HR12" s="518"/>
      <c r="HS12" s="518"/>
      <c r="HT12" s="518"/>
      <c r="HU12" s="518"/>
      <c r="HV12" s="518"/>
      <c r="HW12" s="518"/>
      <c r="HX12" s="518"/>
      <c r="HY12" s="518"/>
      <c r="HZ12" s="518"/>
      <c r="IA12" s="518"/>
      <c r="IB12" s="518"/>
      <c r="IC12" s="518"/>
      <c r="ID12" s="518"/>
      <c r="IE12" s="518"/>
      <c r="IF12" s="518"/>
      <c r="IG12" s="518"/>
      <c r="IH12" s="518"/>
      <c r="II12" s="518"/>
      <c r="IJ12" s="518"/>
      <c r="IK12" s="518"/>
      <c r="IL12" s="518"/>
      <c r="IM12" s="518"/>
      <c r="IN12" s="518"/>
      <c r="IO12" s="518"/>
      <c r="IP12" s="518"/>
      <c r="IQ12" s="518"/>
      <c r="IR12" s="518"/>
      <c r="IS12" s="518"/>
      <c r="IT12" s="518"/>
      <c r="IU12" s="518"/>
      <c r="IV12" s="518"/>
      <c r="IW12" s="518"/>
      <c r="IX12" s="518"/>
      <c r="IY12" s="518"/>
      <c r="IZ12" s="518"/>
      <c r="JA12" s="518"/>
      <c r="JB12" s="518"/>
      <c r="JC12" s="518"/>
      <c r="JD12" s="518"/>
      <c r="JE12" s="518"/>
      <c r="JF12" s="518"/>
      <c r="JG12" s="518"/>
      <c r="JH12" s="518"/>
      <c r="JI12" s="518"/>
      <c r="JJ12" s="518"/>
      <c r="JK12" s="518"/>
      <c r="JL12" s="518"/>
      <c r="JM12" s="518"/>
      <c r="JN12" s="518"/>
      <c r="JO12" s="518"/>
      <c r="JP12" s="518"/>
      <c r="JQ12" s="518"/>
      <c r="JR12" s="518"/>
      <c r="JS12" s="518"/>
      <c r="JT12" s="518"/>
      <c r="JU12" s="518"/>
      <c r="JV12" s="518"/>
      <c r="JW12" s="518"/>
      <c r="JX12" s="518"/>
      <c r="JY12" s="518"/>
      <c r="JZ12" s="518"/>
      <c r="KA12" s="518"/>
      <c r="KB12" s="518"/>
      <c r="KC12" s="518"/>
      <c r="KD12" s="518"/>
      <c r="KE12" s="518"/>
      <c r="KF12" s="518"/>
      <c r="KG12" s="518"/>
      <c r="KH12" s="518"/>
      <c r="KI12" s="518"/>
      <c r="KJ12" s="518"/>
      <c r="KK12" s="518"/>
      <c r="KL12" s="518"/>
      <c r="KM12" s="518"/>
      <c r="KN12" s="518"/>
      <c r="KO12" s="518"/>
      <c r="KP12" s="518"/>
      <c r="KQ12" s="518"/>
      <c r="KR12" s="518"/>
      <c r="KS12" s="518"/>
      <c r="KT12" s="518"/>
      <c r="KU12" s="518"/>
      <c r="KV12" s="518"/>
      <c r="KW12" s="518"/>
      <c r="KX12" s="518"/>
      <c r="KY12" s="518"/>
      <c r="KZ12" s="518"/>
      <c r="LA12" s="518"/>
      <c r="LB12" s="518"/>
      <c r="LC12" s="518"/>
      <c r="LD12" s="518"/>
      <c r="LE12" s="518"/>
      <c r="LF12" s="518"/>
      <c r="LG12" s="518"/>
      <c r="LH12" s="518"/>
      <c r="LI12" s="518"/>
      <c r="LJ12" s="518"/>
      <c r="LK12" s="518"/>
      <c r="LL12" s="518"/>
      <c r="LM12" s="518"/>
      <c r="LN12" s="518"/>
      <c r="LO12" s="518"/>
      <c r="LP12" s="518"/>
      <c r="LQ12" s="518"/>
      <c r="LR12" s="518"/>
      <c r="LS12" s="518"/>
      <c r="LT12" s="518"/>
      <c r="LU12" s="518"/>
      <c r="LV12" s="518"/>
      <c r="LW12" s="518"/>
      <c r="LX12" s="518"/>
      <c r="LY12" s="518"/>
      <c r="LZ12" s="518"/>
      <c r="MA12" s="518"/>
      <c r="MB12" s="518"/>
      <c r="MC12" s="518"/>
      <c r="MD12" s="518"/>
      <c r="ME12" s="518"/>
      <c r="MF12" s="518"/>
      <c r="MG12" s="518"/>
      <c r="MH12" s="518"/>
      <c r="MI12" s="518"/>
      <c r="MJ12" s="518"/>
      <c r="MK12" s="518"/>
      <c r="ML12" s="518"/>
      <c r="MM12" s="518"/>
      <c r="MN12" s="518"/>
      <c r="MO12" s="518"/>
      <c r="MP12" s="518"/>
      <c r="MQ12" s="518"/>
      <c r="MR12" s="518"/>
      <c r="MS12" s="518"/>
      <c r="MT12" s="518"/>
      <c r="MU12" s="518"/>
      <c r="MV12" s="518"/>
      <c r="MW12" s="518"/>
      <c r="MX12" s="518"/>
      <c r="MY12" s="518"/>
      <c r="MZ12" s="518"/>
      <c r="NA12" s="518"/>
      <c r="NB12" s="518"/>
      <c r="NC12" s="518"/>
      <c r="ND12" s="518"/>
      <c r="NE12" s="518"/>
      <c r="NF12" s="518"/>
      <c r="NG12" s="518"/>
      <c r="NH12" s="518"/>
      <c r="NI12" s="518"/>
      <c r="NJ12" s="518"/>
      <c r="NK12" s="518"/>
      <c r="NL12" s="518"/>
      <c r="NM12" s="518"/>
      <c r="NN12" s="518"/>
      <c r="NO12" s="518"/>
      <c r="NP12" s="518"/>
      <c r="NQ12" s="518"/>
      <c r="NR12" s="518"/>
      <c r="NS12" s="518"/>
      <c r="NT12" s="518"/>
      <c r="NU12" s="518"/>
      <c r="NV12" s="518"/>
      <c r="NW12" s="518"/>
      <c r="NX12" s="518"/>
      <c r="NY12" s="518"/>
      <c r="NZ12" s="518"/>
      <c r="OA12" s="518"/>
      <c r="OB12" s="518"/>
      <c r="OC12" s="518"/>
      <c r="OD12" s="518"/>
      <c r="OE12" s="518"/>
      <c r="OF12" s="518"/>
      <c r="OG12" s="518"/>
      <c r="OH12" s="518"/>
      <c r="OI12" s="518"/>
      <c r="OJ12" s="518"/>
      <c r="OK12" s="518"/>
      <c r="OL12" s="518"/>
      <c r="OM12" s="518"/>
      <c r="ON12" s="518"/>
      <c r="OO12" s="518"/>
      <c r="OP12" s="518"/>
      <c r="OQ12" s="518"/>
      <c r="OR12" s="518"/>
      <c r="OS12" s="518"/>
      <c r="OT12" s="518"/>
      <c r="OU12" s="518"/>
      <c r="OV12" s="518"/>
      <c r="OW12" s="518"/>
      <c r="OX12" s="518"/>
      <c r="OY12" s="518"/>
      <c r="OZ12" s="518"/>
      <c r="PA12" s="518"/>
      <c r="PB12" s="518"/>
      <c r="PC12" s="518"/>
      <c r="PD12" s="518"/>
      <c r="PE12" s="518"/>
      <c r="PF12" s="518"/>
      <c r="PG12" s="518"/>
      <c r="PH12" s="518"/>
      <c r="PI12" s="518"/>
      <c r="PJ12" s="518"/>
      <c r="PK12" s="518"/>
      <c r="PL12" s="518"/>
      <c r="PM12" s="518"/>
      <c r="PN12" s="518"/>
      <c r="PO12" s="518"/>
      <c r="PP12" s="518"/>
      <c r="PQ12" s="518"/>
      <c r="PR12" s="518"/>
      <c r="PS12" s="518"/>
      <c r="PT12" s="518"/>
      <c r="PU12" s="518"/>
      <c r="PV12" s="518"/>
      <c r="PW12" s="518"/>
      <c r="PX12" s="518"/>
      <c r="PY12" s="518"/>
      <c r="PZ12" s="518"/>
      <c r="QA12" s="518"/>
      <c r="QB12" s="518"/>
      <c r="QC12" s="518"/>
      <c r="QD12" s="518"/>
      <c r="QE12" s="518"/>
      <c r="QF12" s="518"/>
      <c r="QG12" s="518"/>
      <c r="QH12" s="518"/>
      <c r="QI12" s="518"/>
      <c r="QJ12" s="518"/>
      <c r="QK12" s="518"/>
      <c r="QL12" s="518"/>
      <c r="QM12" s="518"/>
      <c r="QN12" s="518"/>
      <c r="QO12" s="518"/>
      <c r="QP12" s="518"/>
      <c r="QQ12" s="518"/>
      <c r="QR12" s="518"/>
      <c r="QS12" s="518"/>
      <c r="QT12" s="518"/>
      <c r="QU12" s="518"/>
      <c r="QV12" s="518"/>
      <c r="QW12" s="518"/>
      <c r="QX12" s="518"/>
      <c r="QY12" s="518"/>
      <c r="QZ12" s="518"/>
      <c r="RA12" s="518"/>
      <c r="RB12" s="518"/>
      <c r="RC12" s="518"/>
      <c r="RD12" s="518"/>
      <c r="RE12" s="518"/>
      <c r="RF12" s="518"/>
      <c r="RG12" s="518"/>
      <c r="RH12" s="518"/>
      <c r="RI12" s="518"/>
      <c r="RJ12" s="518"/>
      <c r="RK12" s="518"/>
      <c r="RL12" s="518"/>
      <c r="RM12" s="518"/>
      <c r="RN12" s="518"/>
      <c r="RO12" s="518"/>
      <c r="RP12" s="518"/>
      <c r="RQ12" s="518"/>
      <c r="RR12" s="518"/>
      <c r="RS12" s="518"/>
      <c r="RT12" s="518"/>
      <c r="RU12" s="518"/>
      <c r="RV12" s="518"/>
      <c r="RW12" s="518"/>
      <c r="RX12" s="518"/>
      <c r="RY12" s="518"/>
      <c r="RZ12" s="518"/>
      <c r="SA12" s="518"/>
      <c r="SB12" s="518"/>
      <c r="SC12" s="518"/>
      <c r="SD12" s="518"/>
      <c r="SE12" s="518"/>
      <c r="SF12" s="518"/>
      <c r="SG12" s="518"/>
      <c r="SH12" s="518"/>
      <c r="SI12" s="518"/>
      <c r="SJ12" s="518"/>
      <c r="SK12" s="518"/>
      <c r="SL12" s="518"/>
      <c r="SM12" s="518"/>
      <c r="SN12" s="518"/>
      <c r="SO12" s="518"/>
      <c r="SP12" s="518"/>
      <c r="SQ12" s="518"/>
      <c r="SR12" s="518"/>
      <c r="SS12" s="518"/>
      <c r="ST12" s="518"/>
      <c r="SU12" s="518"/>
      <c r="SV12" s="518"/>
      <c r="SW12" s="518"/>
      <c r="SX12" s="518"/>
      <c r="SY12" s="518"/>
      <c r="SZ12" s="518"/>
      <c r="TA12" s="518"/>
      <c r="TB12" s="518"/>
      <c r="TC12" s="518"/>
      <c r="TD12" s="518"/>
      <c r="TE12" s="518"/>
      <c r="TF12" s="518"/>
      <c r="TG12" s="518"/>
      <c r="TH12" s="518"/>
      <c r="TI12" s="518"/>
      <c r="TJ12" s="518"/>
      <c r="TK12" s="518"/>
      <c r="TL12" s="518"/>
      <c r="TM12" s="518"/>
      <c r="TN12" s="518"/>
      <c r="TO12" s="518"/>
      <c r="TP12" s="518"/>
      <c r="TQ12" s="518"/>
      <c r="TR12" s="518"/>
      <c r="TS12" s="518"/>
      <c r="TT12" s="518"/>
      <c r="TU12" s="518"/>
      <c r="TV12" s="518"/>
      <c r="TW12" s="518"/>
      <c r="TX12" s="518"/>
      <c r="TY12" s="518"/>
      <c r="TZ12" s="518"/>
      <c r="UA12" s="518"/>
      <c r="UB12" s="518"/>
      <c r="UC12" s="518"/>
      <c r="UD12" s="518"/>
      <c r="UE12" s="518"/>
      <c r="UF12" s="518"/>
      <c r="UG12" s="518"/>
      <c r="UH12" s="518"/>
      <c r="UI12" s="518"/>
      <c r="UJ12" s="518"/>
      <c r="UK12" s="518"/>
      <c r="UL12" s="518"/>
      <c r="UM12" s="518"/>
      <c r="UN12" s="518"/>
      <c r="UO12" s="518"/>
      <c r="UP12" s="518"/>
      <c r="UQ12" s="518"/>
      <c r="UR12" s="518"/>
      <c r="US12" s="518"/>
      <c r="UT12" s="518"/>
      <c r="UU12" s="518"/>
      <c r="UV12" s="518"/>
      <c r="UW12" s="518"/>
      <c r="UX12" s="518"/>
      <c r="UY12" s="518"/>
      <c r="UZ12" s="518"/>
      <c r="VA12" s="518"/>
      <c r="VB12" s="518"/>
      <c r="VC12" s="518"/>
      <c r="VD12" s="518"/>
      <c r="VE12" s="518"/>
      <c r="VF12" s="518"/>
      <c r="VG12" s="518"/>
      <c r="VH12" s="518"/>
      <c r="VI12" s="518"/>
      <c r="VJ12" s="518"/>
      <c r="VK12" s="518"/>
      <c r="VL12" s="518"/>
      <c r="VM12" s="518"/>
      <c r="VN12" s="518"/>
      <c r="VO12" s="518"/>
      <c r="VP12" s="518"/>
      <c r="VQ12" s="518"/>
      <c r="VR12" s="518"/>
      <c r="VS12" s="518"/>
      <c r="VT12" s="518"/>
      <c r="VU12" s="518"/>
      <c r="VV12" s="518"/>
      <c r="VW12" s="518"/>
      <c r="VX12" s="518"/>
      <c r="VY12" s="518"/>
      <c r="VZ12" s="518"/>
      <c r="WA12" s="518"/>
      <c r="WB12" s="518"/>
      <c r="WC12" s="518"/>
      <c r="WD12" s="518"/>
      <c r="WE12" s="518"/>
      <c r="WF12" s="518"/>
      <c r="WG12" s="518"/>
      <c r="WH12" s="518"/>
      <c r="WI12" s="518"/>
      <c r="WJ12" s="518"/>
      <c r="WK12" s="518"/>
      <c r="WL12" s="518"/>
      <c r="WM12" s="518"/>
      <c r="WN12" s="518"/>
      <c r="WO12" s="518"/>
      <c r="WP12" s="518"/>
      <c r="WQ12" s="518"/>
      <c r="WR12" s="518"/>
      <c r="WS12" s="518"/>
      <c r="WT12" s="518"/>
      <c r="WU12" s="518"/>
      <c r="WV12" s="518"/>
      <c r="WW12" s="518"/>
      <c r="WX12" s="518"/>
      <c r="WY12" s="518"/>
      <c r="WZ12" s="518"/>
      <c r="XA12" s="518"/>
      <c r="XB12" s="518"/>
      <c r="XC12" s="518"/>
      <c r="XD12" s="518"/>
      <c r="XE12" s="518"/>
      <c r="XF12" s="518"/>
      <c r="XG12" s="518"/>
      <c r="XH12" s="518"/>
      <c r="XI12" s="518"/>
      <c r="XJ12" s="518"/>
      <c r="XK12" s="518"/>
      <c r="XL12" s="518"/>
      <c r="XM12" s="518"/>
      <c r="XN12" s="518"/>
      <c r="XO12" s="518"/>
      <c r="XP12" s="518"/>
      <c r="XQ12" s="518"/>
      <c r="XR12" s="518"/>
      <c r="XS12" s="518"/>
      <c r="XT12" s="518"/>
      <c r="XU12" s="518"/>
      <c r="XV12" s="518"/>
      <c r="XW12" s="518"/>
      <c r="XX12" s="518"/>
      <c r="XY12" s="518"/>
      <c r="XZ12" s="518"/>
      <c r="YA12" s="518"/>
      <c r="YB12" s="518"/>
      <c r="YC12" s="518"/>
      <c r="YD12" s="518"/>
      <c r="YE12" s="518"/>
      <c r="YF12" s="518"/>
      <c r="YG12" s="518"/>
      <c r="YH12" s="518"/>
      <c r="YI12" s="518"/>
      <c r="YJ12" s="518"/>
      <c r="YK12" s="518"/>
      <c r="YL12" s="518"/>
      <c r="YM12" s="518"/>
      <c r="YN12" s="518"/>
      <c r="YO12" s="518"/>
      <c r="YP12" s="518"/>
      <c r="YQ12" s="518"/>
      <c r="YR12" s="518"/>
      <c r="YS12" s="518"/>
      <c r="YT12" s="518"/>
      <c r="YU12" s="518"/>
      <c r="YV12" s="518"/>
      <c r="YW12" s="518"/>
      <c r="YX12" s="518"/>
      <c r="YY12" s="518"/>
      <c r="YZ12" s="518"/>
      <c r="ZA12" s="518"/>
      <c r="ZB12" s="518"/>
      <c r="ZC12" s="518"/>
      <c r="ZD12" s="518"/>
      <c r="ZE12" s="518"/>
      <c r="ZF12" s="518"/>
      <c r="ZG12" s="518"/>
      <c r="ZH12" s="518"/>
      <c r="ZI12" s="518"/>
      <c r="ZJ12" s="518"/>
      <c r="ZK12" s="518"/>
      <c r="ZL12" s="518"/>
      <c r="ZM12" s="518"/>
      <c r="ZN12" s="518"/>
      <c r="ZO12" s="518"/>
      <c r="ZP12" s="518"/>
      <c r="ZQ12" s="518"/>
      <c r="ZR12" s="518"/>
      <c r="ZS12" s="518"/>
      <c r="ZT12" s="518"/>
      <c r="ZU12" s="518"/>
      <c r="ZV12" s="518"/>
      <c r="ZW12" s="518"/>
      <c r="ZX12" s="518"/>
      <c r="ZY12" s="518"/>
      <c r="ZZ12" s="518"/>
      <c r="AAA12" s="518"/>
      <c r="AAB12" s="518"/>
      <c r="AAC12" s="518"/>
      <c r="AAD12" s="518"/>
      <c r="AAE12" s="518"/>
      <c r="AAF12" s="518"/>
      <c r="AAG12" s="518"/>
      <c r="AAH12" s="518"/>
      <c r="AAI12" s="518"/>
      <c r="AAJ12" s="518"/>
      <c r="AAK12" s="518"/>
      <c r="AAL12" s="518"/>
      <c r="AAM12" s="518"/>
      <c r="AAN12" s="518"/>
      <c r="AAO12" s="518"/>
      <c r="AAP12" s="518"/>
      <c r="AAQ12" s="518"/>
      <c r="AAR12" s="518"/>
      <c r="AAS12" s="518"/>
      <c r="AAT12" s="518"/>
      <c r="AAU12" s="518"/>
      <c r="AAV12" s="518"/>
      <c r="AAW12" s="518"/>
      <c r="AAX12" s="518"/>
      <c r="AAY12" s="518"/>
      <c r="AAZ12" s="518"/>
      <c r="ABA12" s="518"/>
      <c r="ABB12" s="518"/>
      <c r="ABC12" s="518"/>
      <c r="ABD12" s="518"/>
      <c r="ABE12" s="518"/>
      <c r="ABF12" s="518"/>
      <c r="ABG12" s="518"/>
      <c r="ABH12" s="518"/>
      <c r="ABI12" s="518"/>
      <c r="ABJ12" s="518"/>
      <c r="ABK12" s="518"/>
      <c r="ABL12" s="518"/>
      <c r="ABM12" s="518"/>
      <c r="ABN12" s="518"/>
      <c r="ABO12" s="518"/>
      <c r="ABP12" s="518"/>
      <c r="ABQ12" s="518"/>
      <c r="ABR12" s="518"/>
      <c r="ABS12" s="518"/>
      <c r="ABT12" s="518"/>
      <c r="ABU12" s="518"/>
      <c r="ABV12" s="518"/>
      <c r="ABW12" s="518"/>
      <c r="ABX12" s="518"/>
      <c r="ABY12" s="518"/>
      <c r="ABZ12" s="518"/>
      <c r="ACA12" s="518"/>
      <c r="ACB12" s="518"/>
      <c r="ACC12" s="518"/>
      <c r="ACD12" s="518"/>
      <c r="ACE12" s="518"/>
      <c r="ACF12" s="518"/>
      <c r="ACG12" s="518"/>
      <c r="ACH12" s="518"/>
      <c r="ACI12" s="518"/>
      <c r="ACJ12" s="518"/>
      <c r="ACK12" s="518"/>
      <c r="ACL12" s="518"/>
      <c r="ACM12" s="518"/>
      <c r="ACN12" s="518"/>
      <c r="ACO12" s="518"/>
      <c r="ACP12" s="518"/>
      <c r="ACQ12" s="518"/>
      <c r="ACR12" s="518"/>
      <c r="ACS12" s="518"/>
      <c r="ACT12" s="518"/>
      <c r="ACU12" s="518"/>
      <c r="ACV12" s="518"/>
      <c r="ACW12" s="518"/>
      <c r="ACX12" s="518"/>
      <c r="ACY12" s="518"/>
      <c r="ACZ12" s="518"/>
      <c r="ADA12" s="518"/>
      <c r="ADB12" s="518"/>
      <c r="ADC12" s="518"/>
      <c r="ADD12" s="518"/>
      <c r="ADE12" s="518"/>
      <c r="ADF12" s="518"/>
      <c r="ADG12" s="518"/>
      <c r="ADH12" s="518"/>
      <c r="ADI12" s="518"/>
      <c r="ADJ12" s="518"/>
      <c r="ADK12" s="518"/>
      <c r="ADL12" s="518"/>
      <c r="ADM12" s="518"/>
      <c r="ADN12" s="518"/>
      <c r="ADO12" s="518"/>
      <c r="ADP12" s="518"/>
      <c r="ADQ12" s="518"/>
      <c r="ADR12" s="518"/>
      <c r="ADS12" s="518"/>
      <c r="ADT12" s="518"/>
      <c r="ADU12" s="518"/>
      <c r="ADV12" s="518"/>
      <c r="ADW12" s="518"/>
      <c r="ADX12" s="518"/>
      <c r="ADY12" s="518"/>
      <c r="ADZ12" s="518"/>
      <c r="AEA12" s="518"/>
      <c r="AEB12" s="518"/>
      <c r="AEC12" s="518"/>
      <c r="AED12" s="518"/>
      <c r="AEE12" s="518"/>
      <c r="AEF12" s="518"/>
      <c r="AEG12" s="518"/>
      <c r="AEH12" s="518"/>
      <c r="AEI12" s="518"/>
      <c r="AEJ12" s="518"/>
      <c r="AEK12" s="518"/>
      <c r="AEL12" s="518"/>
      <c r="AEM12" s="518"/>
      <c r="AEN12" s="518"/>
      <c r="AEO12" s="518"/>
      <c r="AEP12" s="518"/>
      <c r="AEQ12" s="518"/>
      <c r="AER12" s="518"/>
      <c r="AES12" s="518"/>
      <c r="AET12" s="518"/>
      <c r="AEU12" s="518"/>
      <c r="AEV12" s="518"/>
      <c r="AEW12" s="518"/>
      <c r="AEX12" s="518"/>
      <c r="AEY12" s="518"/>
      <c r="AEZ12" s="518"/>
      <c r="AFA12" s="518"/>
      <c r="AFB12" s="518"/>
      <c r="AFC12" s="518"/>
      <c r="AFD12" s="518"/>
      <c r="AFE12" s="518"/>
      <c r="AFF12" s="518"/>
      <c r="AFG12" s="518"/>
      <c r="AFH12" s="518"/>
      <c r="AFI12" s="518"/>
      <c r="AFJ12" s="518"/>
      <c r="AFK12" s="518"/>
      <c r="AFL12" s="518"/>
      <c r="AFM12" s="518"/>
      <c r="AFN12" s="518"/>
      <c r="AFO12" s="518"/>
      <c r="AFP12" s="518"/>
      <c r="AFQ12" s="518"/>
      <c r="AFR12" s="518"/>
      <c r="AFS12" s="518"/>
      <c r="AFT12" s="518"/>
      <c r="AFU12" s="518"/>
      <c r="AFV12" s="518"/>
      <c r="AFW12" s="518"/>
      <c r="AFX12" s="518"/>
      <c r="AFY12" s="518"/>
      <c r="AFZ12" s="518"/>
      <c r="AGA12" s="518"/>
      <c r="AGB12" s="518"/>
      <c r="AGC12" s="518"/>
      <c r="AGD12" s="518"/>
      <c r="AGE12" s="518"/>
      <c r="AGF12" s="518"/>
      <c r="AGG12" s="518"/>
      <c r="AGH12" s="518"/>
      <c r="AGI12" s="518"/>
      <c r="AGJ12" s="518"/>
      <c r="AGK12" s="518"/>
      <c r="AGL12" s="518"/>
      <c r="AGM12" s="518"/>
      <c r="AGN12" s="518"/>
      <c r="AGO12" s="518"/>
      <c r="AGP12" s="518"/>
      <c r="AGQ12" s="518"/>
      <c r="AGR12" s="518"/>
      <c r="AGS12" s="518"/>
      <c r="AGT12" s="518"/>
      <c r="AGU12" s="518"/>
      <c r="AGV12" s="518"/>
      <c r="AGW12" s="518"/>
      <c r="AGX12" s="518"/>
      <c r="AGY12" s="518"/>
      <c r="AGZ12" s="518"/>
      <c r="AHA12" s="518"/>
      <c r="AHB12" s="518"/>
      <c r="AHC12" s="518"/>
      <c r="AHD12" s="518"/>
      <c r="AHE12" s="518"/>
      <c r="AHF12" s="518"/>
      <c r="AHG12" s="518"/>
      <c r="AHH12" s="518"/>
      <c r="AHI12" s="518"/>
      <c r="AHJ12" s="518"/>
      <c r="AHK12" s="518"/>
      <c r="AHL12" s="518"/>
      <c r="AHM12" s="518"/>
      <c r="AHN12" s="518"/>
      <c r="AHO12" s="518"/>
      <c r="AHP12" s="518"/>
      <c r="AHQ12" s="518"/>
      <c r="AHR12" s="518"/>
      <c r="AHS12" s="518"/>
      <c r="AHT12" s="518"/>
      <c r="AHU12" s="518"/>
      <c r="AHV12" s="518"/>
      <c r="AHW12" s="518"/>
      <c r="AHX12" s="518"/>
      <c r="AHY12" s="518"/>
      <c r="AHZ12" s="518"/>
      <c r="AIA12" s="518"/>
      <c r="AIB12" s="518"/>
      <c r="AIC12" s="518"/>
      <c r="AID12" s="518"/>
      <c r="AIE12" s="518"/>
      <c r="AIF12" s="518"/>
      <c r="AIG12" s="518"/>
      <c r="AIH12" s="518"/>
      <c r="AII12" s="518"/>
      <c r="AIJ12" s="518"/>
      <c r="AIK12" s="518"/>
      <c r="AIL12" s="518"/>
      <c r="AIM12" s="518"/>
      <c r="AIN12" s="518"/>
      <c r="AIO12" s="518"/>
      <c r="AIP12" s="518"/>
      <c r="AIQ12" s="518"/>
      <c r="AIR12" s="518"/>
      <c r="AIS12" s="518"/>
      <c r="AIT12" s="518"/>
      <c r="AIU12" s="518"/>
      <c r="AIV12" s="518"/>
      <c r="AIW12" s="518"/>
      <c r="AIX12" s="518"/>
      <c r="AIY12" s="518"/>
      <c r="AIZ12" s="518"/>
      <c r="AJA12" s="518"/>
      <c r="AJB12" s="518"/>
      <c r="AJC12" s="518"/>
      <c r="AJD12" s="518"/>
      <c r="AJE12" s="518"/>
      <c r="AJF12" s="518"/>
      <c r="AJG12" s="518"/>
      <c r="AJH12" s="518"/>
      <c r="AJI12" s="518"/>
      <c r="AJJ12" s="518"/>
      <c r="AJK12" s="518"/>
      <c r="AJL12" s="518"/>
      <c r="AJM12" s="518"/>
      <c r="AJN12" s="518"/>
      <c r="AJO12" s="518"/>
      <c r="AJP12" s="518"/>
      <c r="AJQ12" s="518"/>
      <c r="AJR12" s="518"/>
      <c r="AJS12" s="518"/>
      <c r="AJT12" s="518"/>
      <c r="AJU12" s="518"/>
      <c r="AJV12" s="518"/>
      <c r="AJW12" s="518"/>
      <c r="AJX12" s="518"/>
      <c r="AJY12" s="518"/>
      <c r="AJZ12" s="518"/>
      <c r="AKA12" s="518"/>
      <c r="AKB12" s="518"/>
      <c r="AKC12" s="518"/>
      <c r="AKD12" s="518"/>
      <c r="AKE12" s="518"/>
      <c r="AKF12" s="518"/>
      <c r="AKG12" s="518"/>
      <c r="AKH12" s="518"/>
      <c r="AKI12" s="518"/>
      <c r="AKJ12" s="518"/>
      <c r="AKK12" s="518"/>
      <c r="AKL12" s="518"/>
      <c r="AKM12" s="518"/>
      <c r="AKN12" s="518"/>
      <c r="AKO12" s="518"/>
      <c r="AKP12" s="518"/>
      <c r="AKQ12" s="518"/>
      <c r="AKR12" s="518"/>
      <c r="AKS12" s="518"/>
      <c r="AKT12" s="518"/>
      <c r="AKU12" s="518"/>
      <c r="AKV12" s="518"/>
      <c r="AKW12" s="518"/>
      <c r="AKX12" s="518"/>
      <c r="AKY12" s="518"/>
      <c r="AKZ12" s="518"/>
      <c r="ALA12" s="518"/>
      <c r="ALB12" s="518"/>
      <c r="ALC12" s="518"/>
      <c r="ALD12" s="518"/>
      <c r="ALE12" s="518"/>
      <c r="ALF12" s="518"/>
      <c r="ALG12" s="518"/>
      <c r="ALH12" s="518"/>
      <c r="ALI12" s="518"/>
      <c r="ALJ12" s="518"/>
      <c r="ALK12" s="518"/>
      <c r="ALL12" s="518"/>
      <c r="ALM12" s="518"/>
      <c r="ALN12" s="518"/>
      <c r="ALO12" s="518"/>
      <c r="ALP12" s="518"/>
      <c r="ALQ12" s="518"/>
      <c r="ALR12" s="518"/>
      <c r="ALS12" s="518"/>
      <c r="ALT12" s="518"/>
      <c r="ALU12" s="518"/>
      <c r="ALV12" s="518"/>
      <c r="ALW12" s="518"/>
      <c r="ALX12" s="518"/>
      <c r="ALY12" s="518"/>
      <c r="ALZ12" s="518"/>
      <c r="AMA12" s="518"/>
      <c r="AMB12" s="518"/>
      <c r="AMC12" s="518"/>
      <c r="AMD12" s="518"/>
      <c r="AME12" s="518"/>
      <c r="AMF12" s="518"/>
      <c r="AMG12" s="518"/>
      <c r="AMH12" s="518"/>
    </row>
    <row r="13" spans="2:1022" s="520" customFormat="1" ht="15.5" thickBot="1" x14ac:dyDescent="0.3">
      <c r="B13" s="870" t="s">
        <v>106</v>
      </c>
      <c r="C13" s="871"/>
      <c r="D13" s="871"/>
      <c r="E13" s="871"/>
      <c r="F13" s="871"/>
      <c r="G13" s="871"/>
      <c r="H13" s="871"/>
      <c r="I13" s="871"/>
      <c r="J13" s="871"/>
      <c r="K13" s="871"/>
      <c r="L13" s="871"/>
      <c r="M13" s="871"/>
      <c r="N13" s="871"/>
      <c r="O13" s="871"/>
      <c r="P13" s="871"/>
      <c r="Q13" s="871"/>
      <c r="R13" s="872"/>
    </row>
    <row r="14" spans="2:1022" s="520" customFormat="1" ht="31.5" customHeight="1" x14ac:dyDescent="0.3">
      <c r="B14" s="562">
        <v>1</v>
      </c>
      <c r="C14" s="563" t="s">
        <v>142</v>
      </c>
      <c r="D14" s="564"/>
      <c r="E14" s="564"/>
      <c r="F14" s="565">
        <v>1994</v>
      </c>
      <c r="G14" s="565" t="s">
        <v>5</v>
      </c>
      <c r="H14" s="876" t="s">
        <v>125</v>
      </c>
      <c r="I14" s="876"/>
      <c r="J14" s="566">
        <v>1.7</v>
      </c>
      <c r="K14" s="566">
        <v>12</v>
      </c>
      <c r="L14" s="566">
        <f>J14+K14</f>
        <v>13.7</v>
      </c>
      <c r="M14" s="567">
        <v>1</v>
      </c>
      <c r="N14" s="873" t="s">
        <v>5</v>
      </c>
      <c r="O14" s="873"/>
      <c r="P14" s="880" t="s">
        <v>421</v>
      </c>
      <c r="Q14" s="880"/>
      <c r="R14" s="571">
        <f>IF(B14=1,20,IF(B14=2,18,IF(B14=3,16,IF(B14&gt;19,0,19-B14))))</f>
        <v>20</v>
      </c>
    </row>
    <row r="15" spans="2:1022" s="520" customFormat="1" ht="31.5" customHeight="1" x14ac:dyDescent="0.3">
      <c r="B15" s="521">
        <v>2</v>
      </c>
      <c r="C15" s="544" t="s">
        <v>344</v>
      </c>
      <c r="D15" s="545"/>
      <c r="E15" s="545"/>
      <c r="F15" s="546">
        <v>2007</v>
      </c>
      <c r="G15" s="546">
        <v>1</v>
      </c>
      <c r="H15" s="877" t="s">
        <v>111</v>
      </c>
      <c r="I15" s="877"/>
      <c r="J15" s="522">
        <v>0.55000000000000004</v>
      </c>
      <c r="K15" s="522">
        <v>7.56</v>
      </c>
      <c r="L15" s="522">
        <f t="shared" ref="L15:L17" si="0">J15+K15</f>
        <v>8.11</v>
      </c>
      <c r="M15" s="523">
        <v>2</v>
      </c>
      <c r="N15" s="864">
        <v>3</v>
      </c>
      <c r="O15" s="864"/>
      <c r="P15" s="541" t="s">
        <v>408</v>
      </c>
      <c r="Q15" s="541"/>
      <c r="R15" s="572">
        <f t="shared" ref="R15:R16" si="1">IF(B15=1,20,IF(B15=2,18,IF(B15=3,16,IF(B15&gt;19,0,19-B15))))</f>
        <v>18</v>
      </c>
    </row>
    <row r="16" spans="2:1022" s="520" customFormat="1" ht="31.5" customHeight="1" thickBot="1" x14ac:dyDescent="0.35">
      <c r="B16" s="524">
        <v>3</v>
      </c>
      <c r="C16" s="553" t="s">
        <v>161</v>
      </c>
      <c r="D16" s="568"/>
      <c r="E16" s="568"/>
      <c r="F16" s="554">
        <v>1958</v>
      </c>
      <c r="G16" s="554" t="s">
        <v>4</v>
      </c>
      <c r="H16" s="878" t="s">
        <v>111</v>
      </c>
      <c r="I16" s="878"/>
      <c r="J16" s="525">
        <v>0.27200000000000002</v>
      </c>
      <c r="K16" s="525">
        <v>4.51</v>
      </c>
      <c r="L16" s="525">
        <v>4.78</v>
      </c>
      <c r="M16" s="526">
        <v>3</v>
      </c>
      <c r="N16" s="874" t="s">
        <v>409</v>
      </c>
      <c r="O16" s="874"/>
      <c r="P16" s="556" t="s">
        <v>408</v>
      </c>
      <c r="Q16" s="556"/>
      <c r="R16" s="573">
        <f t="shared" si="1"/>
        <v>16</v>
      </c>
    </row>
    <row r="17" spans="2:18" s="520" customFormat="1" ht="14" hidden="1" x14ac:dyDescent="0.3">
      <c r="B17" s="557">
        <v>4</v>
      </c>
      <c r="C17" s="558"/>
      <c r="D17" s="558"/>
      <c r="E17" s="558"/>
      <c r="F17" s="559"/>
      <c r="G17" s="559"/>
      <c r="H17" s="558"/>
      <c r="I17" s="559"/>
      <c r="J17" s="527" t="e">
        <f>'[1]ЖОГ ПР'!O17*0.2</f>
        <v>#DIV/0!</v>
      </c>
      <c r="K17" s="527" t="e">
        <f>'[1]ЖОГ ОБ'!O17</f>
        <v>#DIV/0!</v>
      </c>
      <c r="L17" s="527" t="e">
        <f t="shared" si="0"/>
        <v>#DIV/0!</v>
      </c>
      <c r="M17" s="528" t="e">
        <f t="shared" ref="M17:M18" si="2">_xlfn.RANK.EQ(L17,$L$14:$L$18,0)</f>
        <v>#DIV/0!</v>
      </c>
      <c r="N17" s="875" t="s">
        <v>409</v>
      </c>
      <c r="O17" s="875"/>
      <c r="P17" s="560">
        <f t="shared" ref="P17:P23" si="3">H17</f>
        <v>0</v>
      </c>
      <c r="Q17" s="560"/>
      <c r="R17" s="561"/>
    </row>
    <row r="18" spans="2:18" s="520" customFormat="1" ht="14" hidden="1" x14ac:dyDescent="0.3">
      <c r="B18" s="521">
        <v>5</v>
      </c>
      <c r="C18" s="547"/>
      <c r="D18" s="547"/>
      <c r="E18" s="547"/>
      <c r="F18" s="548"/>
      <c r="G18" s="548"/>
      <c r="H18" s="548"/>
      <c r="I18" s="548"/>
      <c r="J18" s="522" t="e">
        <f>'[1]ЖОГ ПР'!O18*0.2</f>
        <v>#DIV/0!</v>
      </c>
      <c r="K18" s="522" t="e">
        <f>'[1]ЖОГ ОБ'!O18</f>
        <v>#DIV/0!</v>
      </c>
      <c r="L18" s="522" t="e">
        <f>J18+K18</f>
        <v>#DIV/0!</v>
      </c>
      <c r="M18" s="523" t="e">
        <f t="shared" si="2"/>
        <v>#DIV/0!</v>
      </c>
      <c r="N18" s="864" t="s">
        <v>409</v>
      </c>
      <c r="O18" s="864"/>
      <c r="P18" s="541">
        <f t="shared" si="3"/>
        <v>0</v>
      </c>
      <c r="Q18" s="541"/>
      <c r="R18" s="552"/>
    </row>
    <row r="19" spans="2:18" s="520" customFormat="1" ht="14" hidden="1" x14ac:dyDescent="0.3">
      <c r="B19" s="521">
        <v>6</v>
      </c>
      <c r="C19" s="549"/>
      <c r="D19" s="549"/>
      <c r="E19" s="549"/>
      <c r="F19" s="531"/>
      <c r="G19" s="531"/>
      <c r="H19" s="549"/>
      <c r="I19" s="531"/>
      <c r="J19" s="529"/>
      <c r="K19" s="529"/>
      <c r="L19" s="529"/>
      <c r="M19" s="529"/>
      <c r="N19" s="864" t="s">
        <v>409</v>
      </c>
      <c r="O19" s="864"/>
      <c r="P19" s="541">
        <f t="shared" si="3"/>
        <v>0</v>
      </c>
      <c r="Q19" s="541"/>
      <c r="R19" s="552"/>
    </row>
    <row r="20" spans="2:18" s="520" customFormat="1" ht="14" hidden="1" x14ac:dyDescent="0.3">
      <c r="B20" s="521">
        <v>7</v>
      </c>
      <c r="C20" s="549"/>
      <c r="D20" s="549"/>
      <c r="E20" s="549"/>
      <c r="F20" s="531"/>
      <c r="G20" s="531"/>
      <c r="H20" s="549"/>
      <c r="I20" s="531"/>
      <c r="J20" s="529"/>
      <c r="K20" s="529"/>
      <c r="L20" s="529"/>
      <c r="M20" s="529"/>
      <c r="N20" s="864" t="s">
        <v>409</v>
      </c>
      <c r="O20" s="864"/>
      <c r="P20" s="541">
        <f t="shared" si="3"/>
        <v>0</v>
      </c>
      <c r="Q20" s="541"/>
      <c r="R20" s="552"/>
    </row>
    <row r="21" spans="2:18" s="520" customFormat="1" ht="14" hidden="1" x14ac:dyDescent="0.3">
      <c r="B21" s="521">
        <v>8</v>
      </c>
      <c r="C21" s="549"/>
      <c r="D21" s="549"/>
      <c r="E21" s="549"/>
      <c r="F21" s="531"/>
      <c r="G21" s="531"/>
      <c r="H21" s="531"/>
      <c r="I21" s="531"/>
      <c r="J21" s="529"/>
      <c r="K21" s="529"/>
      <c r="L21" s="529"/>
      <c r="M21" s="529"/>
      <c r="N21" s="864" t="s">
        <v>409</v>
      </c>
      <c r="O21" s="864"/>
      <c r="P21" s="541">
        <f t="shared" si="3"/>
        <v>0</v>
      </c>
      <c r="Q21" s="541"/>
      <c r="R21" s="552"/>
    </row>
    <row r="22" spans="2:18" s="520" customFormat="1" ht="14" hidden="1" x14ac:dyDescent="0.3">
      <c r="B22" s="521">
        <v>9</v>
      </c>
      <c r="C22" s="550"/>
      <c r="D22" s="550"/>
      <c r="E22" s="541"/>
      <c r="F22" s="530"/>
      <c r="G22" s="531"/>
      <c r="H22" s="531"/>
      <c r="I22" s="532"/>
      <c r="J22" s="529"/>
      <c r="K22" s="529"/>
      <c r="L22" s="529"/>
      <c r="M22" s="529"/>
      <c r="N22" s="864" t="s">
        <v>409</v>
      </c>
      <c r="O22" s="864"/>
      <c r="P22" s="541">
        <f t="shared" si="3"/>
        <v>0</v>
      </c>
      <c r="Q22" s="541"/>
      <c r="R22" s="552"/>
    </row>
    <row r="23" spans="2:18" s="520" customFormat="1" ht="14" hidden="1" x14ac:dyDescent="0.3">
      <c r="B23" s="521">
        <v>10</v>
      </c>
      <c r="C23" s="550"/>
      <c r="D23" s="550"/>
      <c r="E23" s="541"/>
      <c r="F23" s="530"/>
      <c r="G23" s="531"/>
      <c r="H23" s="531"/>
      <c r="I23" s="532"/>
      <c r="J23" s="529"/>
      <c r="K23" s="529"/>
      <c r="L23" s="529"/>
      <c r="M23" s="529"/>
      <c r="N23" s="864" t="s">
        <v>409</v>
      </c>
      <c r="O23" s="864"/>
      <c r="P23" s="541">
        <f t="shared" si="3"/>
        <v>0</v>
      </c>
      <c r="Q23" s="541"/>
      <c r="R23" s="552"/>
    </row>
    <row r="24" spans="2:18" s="520" customFormat="1" ht="15.5" thickBot="1" x14ac:dyDescent="0.3">
      <c r="B24" s="881" t="s">
        <v>107</v>
      </c>
      <c r="C24" s="882"/>
      <c r="D24" s="882"/>
      <c r="E24" s="882"/>
      <c r="F24" s="882"/>
      <c r="G24" s="882"/>
      <c r="H24" s="882"/>
      <c r="I24" s="882"/>
      <c r="J24" s="882"/>
      <c r="K24" s="882"/>
      <c r="L24" s="882"/>
      <c r="M24" s="882"/>
      <c r="N24" s="882"/>
      <c r="O24" s="882"/>
      <c r="P24" s="882"/>
      <c r="Q24" s="882"/>
      <c r="R24" s="883"/>
    </row>
    <row r="25" spans="2:18" s="520" customFormat="1" ht="30.5" customHeight="1" x14ac:dyDescent="0.3">
      <c r="B25" s="562">
        <v>1</v>
      </c>
      <c r="C25" s="563" t="s">
        <v>140</v>
      </c>
      <c r="D25" s="564"/>
      <c r="E25" s="564"/>
      <c r="F25" s="565">
        <v>2005</v>
      </c>
      <c r="G25" s="565" t="s">
        <v>5</v>
      </c>
      <c r="H25" s="876" t="s">
        <v>125</v>
      </c>
      <c r="I25" s="876"/>
      <c r="J25" s="566">
        <v>1.73</v>
      </c>
      <c r="K25" s="566">
        <v>16.13</v>
      </c>
      <c r="L25" s="566">
        <f>J25+K25</f>
        <v>17.86</v>
      </c>
      <c r="M25" s="567">
        <v>1</v>
      </c>
      <c r="N25" s="873" t="s">
        <v>5</v>
      </c>
      <c r="O25" s="873"/>
      <c r="P25" s="880" t="s">
        <v>421</v>
      </c>
      <c r="Q25" s="880"/>
      <c r="R25" s="571">
        <f>IF(B25=1,20,IF(B25=2,18,IF(B25=3,16,IF(B25&gt;19,0,19-B25))))</f>
        <v>20</v>
      </c>
    </row>
    <row r="26" spans="2:18" s="520" customFormat="1" ht="15" customHeight="1" x14ac:dyDescent="0.3">
      <c r="B26" s="521">
        <v>2</v>
      </c>
      <c r="C26" s="544" t="s">
        <v>343</v>
      </c>
      <c r="D26" s="545"/>
      <c r="E26" s="545"/>
      <c r="F26" s="546">
        <v>2010</v>
      </c>
      <c r="G26" s="546">
        <v>1</v>
      </c>
      <c r="H26" s="877" t="s">
        <v>111</v>
      </c>
      <c r="I26" s="877"/>
      <c r="J26" s="522">
        <v>1.67</v>
      </c>
      <c r="K26" s="522">
        <v>15.18</v>
      </c>
      <c r="L26" s="522">
        <f t="shared" ref="L26:L32" si="4">J26+K26</f>
        <v>16.850000000000001</v>
      </c>
      <c r="M26" s="523">
        <v>2</v>
      </c>
      <c r="N26" s="864" t="s">
        <v>5</v>
      </c>
      <c r="O26" s="864"/>
      <c r="P26" s="541" t="s">
        <v>408</v>
      </c>
      <c r="Q26" s="541"/>
      <c r="R26" s="572">
        <f t="shared" ref="R26:R27" si="5">IF(B26=1,20,IF(B26=2,18,IF(B26=3,16,IF(B26&gt;19,0,19-B26))))</f>
        <v>18</v>
      </c>
    </row>
    <row r="27" spans="2:18" s="520" customFormat="1" ht="15" customHeight="1" thickBot="1" x14ac:dyDescent="0.35">
      <c r="B27" s="524">
        <v>3</v>
      </c>
      <c r="C27" s="553" t="s">
        <v>230</v>
      </c>
      <c r="D27" s="568"/>
      <c r="E27" s="568"/>
      <c r="F27" s="554">
        <v>2009</v>
      </c>
      <c r="G27" s="554">
        <v>1</v>
      </c>
      <c r="H27" s="878" t="s">
        <v>125</v>
      </c>
      <c r="I27" s="878"/>
      <c r="J27" s="525">
        <v>0.97</v>
      </c>
      <c r="K27" s="525">
        <v>10.64</v>
      </c>
      <c r="L27" s="525">
        <f t="shared" si="4"/>
        <v>11.610000000000001</v>
      </c>
      <c r="M27" s="526">
        <v>3</v>
      </c>
      <c r="N27" s="874" t="s">
        <v>5</v>
      </c>
      <c r="O27" s="874"/>
      <c r="P27" s="556" t="s">
        <v>410</v>
      </c>
      <c r="Q27" s="556"/>
      <c r="R27" s="573">
        <f t="shared" si="5"/>
        <v>16</v>
      </c>
    </row>
    <row r="28" spans="2:18" s="520" customFormat="1" ht="14" hidden="1" x14ac:dyDescent="0.3">
      <c r="B28" s="557">
        <v>6</v>
      </c>
      <c r="C28" s="558"/>
      <c r="D28" s="558"/>
      <c r="E28" s="558"/>
      <c r="F28" s="559"/>
      <c r="G28" s="559"/>
      <c r="H28" s="558"/>
      <c r="I28" s="559"/>
      <c r="J28" s="527">
        <f>'[1]ЖОГ ПР'!O29*0.2</f>
        <v>0</v>
      </c>
      <c r="K28" s="527" t="e">
        <f>'[1]ЖОГ ОБ'!O28</f>
        <v>#DIV/0!</v>
      </c>
      <c r="L28" s="527" t="e">
        <f t="shared" si="4"/>
        <v>#DIV/0!</v>
      </c>
      <c r="M28" s="528" t="e">
        <f>_xlfn.RANK.EQ(L28,$L$25:$L$28,0)</f>
        <v>#DIV/0!</v>
      </c>
      <c r="N28" s="875" t="s">
        <v>409</v>
      </c>
      <c r="O28" s="875"/>
      <c r="P28" s="560">
        <f t="shared" ref="P28:P32" si="6">H28</f>
        <v>0</v>
      </c>
      <c r="Q28" s="560"/>
      <c r="R28" s="561"/>
    </row>
    <row r="29" spans="2:18" s="520" customFormat="1" ht="14" hidden="1" x14ac:dyDescent="0.3">
      <c r="B29" s="521">
        <v>7</v>
      </c>
      <c r="C29" s="549"/>
      <c r="D29" s="549"/>
      <c r="E29" s="549"/>
      <c r="F29" s="531"/>
      <c r="G29" s="531"/>
      <c r="H29" s="549"/>
      <c r="I29" s="531"/>
      <c r="J29" s="529"/>
      <c r="K29" s="529"/>
      <c r="L29" s="522">
        <f t="shared" si="4"/>
        <v>0</v>
      </c>
      <c r="M29" s="529"/>
      <c r="N29" s="864" t="s">
        <v>409</v>
      </c>
      <c r="O29" s="864"/>
      <c r="P29" s="541">
        <f t="shared" si="6"/>
        <v>0</v>
      </c>
      <c r="Q29" s="541"/>
      <c r="R29" s="552"/>
    </row>
    <row r="30" spans="2:18" s="520" customFormat="1" ht="14" hidden="1" x14ac:dyDescent="0.3">
      <c r="B30" s="521">
        <v>8</v>
      </c>
      <c r="C30" s="549"/>
      <c r="D30" s="549"/>
      <c r="E30" s="549"/>
      <c r="F30" s="531"/>
      <c r="G30" s="531"/>
      <c r="H30" s="531"/>
      <c r="I30" s="531"/>
      <c r="J30" s="529"/>
      <c r="K30" s="529"/>
      <c r="L30" s="522">
        <f t="shared" si="4"/>
        <v>0</v>
      </c>
      <c r="M30" s="529"/>
      <c r="N30" s="864" t="s">
        <v>409</v>
      </c>
      <c r="O30" s="864"/>
      <c r="P30" s="541">
        <f t="shared" si="6"/>
        <v>0</v>
      </c>
      <c r="Q30" s="541"/>
      <c r="R30" s="552"/>
    </row>
    <row r="31" spans="2:18" s="520" customFormat="1" ht="14" hidden="1" x14ac:dyDescent="0.3">
      <c r="B31" s="521">
        <v>9</v>
      </c>
      <c r="C31" s="550"/>
      <c r="D31" s="550"/>
      <c r="E31" s="541"/>
      <c r="F31" s="530"/>
      <c r="G31" s="531"/>
      <c r="H31" s="531"/>
      <c r="I31" s="532"/>
      <c r="J31" s="529"/>
      <c r="K31" s="529"/>
      <c r="L31" s="522">
        <f t="shared" si="4"/>
        <v>0</v>
      </c>
      <c r="M31" s="529"/>
      <c r="N31" s="864" t="s">
        <v>409</v>
      </c>
      <c r="O31" s="864"/>
      <c r="P31" s="541">
        <f t="shared" si="6"/>
        <v>0</v>
      </c>
      <c r="Q31" s="541"/>
      <c r="R31" s="552"/>
    </row>
    <row r="32" spans="2:18" s="520" customFormat="1" ht="14" hidden="1" x14ac:dyDescent="0.3">
      <c r="B32" s="521">
        <v>10</v>
      </c>
      <c r="C32" s="550"/>
      <c r="D32" s="550"/>
      <c r="E32" s="541"/>
      <c r="F32" s="530"/>
      <c r="G32" s="531"/>
      <c r="H32" s="531"/>
      <c r="I32" s="532"/>
      <c r="J32" s="529"/>
      <c r="K32" s="529"/>
      <c r="L32" s="522">
        <f t="shared" si="4"/>
        <v>0</v>
      </c>
      <c r="M32" s="529"/>
      <c r="N32" s="864" t="s">
        <v>409</v>
      </c>
      <c r="O32" s="864"/>
      <c r="P32" s="541">
        <f t="shared" si="6"/>
        <v>0</v>
      </c>
      <c r="Q32" s="541"/>
      <c r="R32" s="552"/>
    </row>
    <row r="33" spans="2:1022" s="520" customFormat="1" ht="15" hidden="1" x14ac:dyDescent="0.25">
      <c r="B33" s="887" t="s">
        <v>411</v>
      </c>
      <c r="C33" s="888"/>
      <c r="D33" s="888"/>
      <c r="E33" s="888"/>
      <c r="F33" s="888"/>
      <c r="G33" s="888"/>
      <c r="H33" s="888"/>
      <c r="I33" s="888"/>
      <c r="J33" s="888"/>
      <c r="K33" s="888"/>
      <c r="L33" s="888"/>
      <c r="M33" s="888"/>
      <c r="N33" s="888"/>
      <c r="O33" s="888"/>
      <c r="P33" s="888"/>
      <c r="Q33" s="888"/>
      <c r="R33" s="889"/>
    </row>
    <row r="34" spans="2:1022" s="514" customFormat="1" ht="15" hidden="1" customHeight="1" x14ac:dyDescent="0.3">
      <c r="B34" s="885">
        <v>1</v>
      </c>
      <c r="C34" s="549"/>
      <c r="D34" s="549"/>
      <c r="E34" s="549"/>
      <c r="F34" s="531"/>
      <c r="G34" s="531"/>
      <c r="H34" s="531"/>
      <c r="I34" s="531"/>
      <c r="J34" s="522">
        <f>'[1]ЖОГ ПР'!O35*0.2</f>
        <v>0</v>
      </c>
      <c r="K34" s="522">
        <f>'[1]ЖОГ ОБ'!O34</f>
        <v>4.8</v>
      </c>
      <c r="L34" s="522">
        <f>J34+K34</f>
        <v>4.8</v>
      </c>
      <c r="M34" s="886" t="s">
        <v>412</v>
      </c>
      <c r="N34" s="884" t="s">
        <v>409</v>
      </c>
      <c r="O34" s="884"/>
      <c r="P34" s="541">
        <f>H34</f>
        <v>0</v>
      </c>
      <c r="Q34" s="541"/>
      <c r="R34" s="552"/>
      <c r="S34" s="518"/>
      <c r="T34" s="518"/>
      <c r="U34" s="518"/>
      <c r="V34" s="518"/>
      <c r="W34" s="518"/>
      <c r="X34" s="518"/>
      <c r="Y34" s="518"/>
      <c r="Z34" s="518"/>
      <c r="AA34" s="518"/>
      <c r="AB34" s="518"/>
      <c r="AC34" s="518"/>
      <c r="AD34" s="518"/>
      <c r="AE34" s="518"/>
      <c r="AF34" s="518"/>
      <c r="AG34" s="518"/>
      <c r="AH34" s="518"/>
      <c r="AI34" s="518"/>
      <c r="AJ34" s="518"/>
      <c r="AK34" s="518"/>
      <c r="AL34" s="518"/>
      <c r="AM34" s="518"/>
      <c r="AN34" s="518"/>
      <c r="AO34" s="518"/>
      <c r="AP34" s="518"/>
      <c r="AQ34" s="518"/>
      <c r="AR34" s="518"/>
      <c r="AS34" s="518"/>
      <c r="AT34" s="518"/>
      <c r="AU34" s="518"/>
      <c r="AV34" s="518"/>
      <c r="AW34" s="518"/>
      <c r="AX34" s="518"/>
      <c r="AY34" s="518"/>
      <c r="AZ34" s="518"/>
      <c r="BA34" s="518"/>
      <c r="BB34" s="518"/>
      <c r="BC34" s="518"/>
      <c r="BD34" s="518"/>
      <c r="BE34" s="518"/>
      <c r="BF34" s="518"/>
      <c r="BG34" s="518"/>
      <c r="BH34" s="518"/>
      <c r="BI34" s="518"/>
      <c r="BJ34" s="518"/>
      <c r="BK34" s="518"/>
      <c r="BL34" s="518"/>
      <c r="BM34" s="518"/>
      <c r="BN34" s="518"/>
      <c r="BO34" s="518"/>
      <c r="BP34" s="518"/>
      <c r="BQ34" s="518"/>
      <c r="BR34" s="518"/>
      <c r="BS34" s="518"/>
      <c r="BT34" s="518"/>
      <c r="BU34" s="518"/>
      <c r="BV34" s="518"/>
      <c r="BW34" s="518"/>
      <c r="BX34" s="518"/>
      <c r="BY34" s="518"/>
      <c r="BZ34" s="518"/>
      <c r="CA34" s="518"/>
      <c r="CB34" s="518"/>
      <c r="CC34" s="518"/>
      <c r="CD34" s="518"/>
      <c r="CE34" s="518"/>
      <c r="CF34" s="518"/>
      <c r="CG34" s="518"/>
      <c r="CH34" s="518"/>
      <c r="CI34" s="518"/>
      <c r="CJ34" s="518"/>
      <c r="CK34" s="518"/>
      <c r="CL34" s="518"/>
      <c r="CM34" s="518"/>
      <c r="CN34" s="518"/>
      <c r="CO34" s="518"/>
      <c r="CP34" s="518"/>
      <c r="CQ34" s="518"/>
      <c r="CR34" s="518"/>
      <c r="CS34" s="518"/>
      <c r="CT34" s="518"/>
      <c r="CU34" s="518"/>
      <c r="CV34" s="518"/>
      <c r="CW34" s="518"/>
      <c r="CX34" s="518"/>
      <c r="CY34" s="518"/>
      <c r="CZ34" s="518"/>
      <c r="DA34" s="518"/>
      <c r="DB34" s="518"/>
      <c r="DC34" s="518"/>
      <c r="DD34" s="518"/>
      <c r="DE34" s="518"/>
      <c r="DF34" s="518"/>
      <c r="DG34" s="518"/>
      <c r="DH34" s="518"/>
      <c r="DI34" s="518"/>
      <c r="DJ34" s="518"/>
      <c r="DK34" s="518"/>
      <c r="DL34" s="518"/>
      <c r="DM34" s="518"/>
      <c r="DN34" s="518"/>
      <c r="DO34" s="518"/>
      <c r="DP34" s="518"/>
      <c r="DQ34" s="518"/>
      <c r="DR34" s="518"/>
      <c r="DS34" s="518"/>
      <c r="DT34" s="518"/>
      <c r="DU34" s="518"/>
      <c r="DV34" s="518"/>
      <c r="DW34" s="518"/>
      <c r="DX34" s="518"/>
      <c r="DY34" s="518"/>
      <c r="DZ34" s="518"/>
      <c r="EA34" s="518"/>
      <c r="EB34" s="518"/>
      <c r="EC34" s="518"/>
      <c r="ED34" s="518"/>
      <c r="EE34" s="518"/>
      <c r="EF34" s="518"/>
      <c r="EG34" s="518"/>
      <c r="EH34" s="518"/>
      <c r="EI34" s="518"/>
      <c r="EJ34" s="518"/>
      <c r="EK34" s="518"/>
      <c r="EL34" s="518"/>
      <c r="EM34" s="518"/>
      <c r="EN34" s="518"/>
      <c r="EO34" s="518"/>
      <c r="EP34" s="518"/>
      <c r="EQ34" s="518"/>
      <c r="ER34" s="518"/>
      <c r="ES34" s="518"/>
      <c r="ET34" s="518"/>
      <c r="EU34" s="518"/>
      <c r="EV34" s="518"/>
      <c r="EW34" s="518"/>
      <c r="EX34" s="518"/>
      <c r="EY34" s="518"/>
      <c r="EZ34" s="518"/>
      <c r="FA34" s="518"/>
      <c r="FB34" s="518"/>
      <c r="FC34" s="518"/>
      <c r="FD34" s="518"/>
      <c r="FE34" s="518"/>
      <c r="FF34" s="518"/>
      <c r="FG34" s="518"/>
      <c r="FH34" s="518"/>
      <c r="FI34" s="518"/>
      <c r="FJ34" s="518"/>
      <c r="FK34" s="518"/>
      <c r="FL34" s="518"/>
      <c r="FM34" s="518"/>
      <c r="FN34" s="518"/>
      <c r="FO34" s="518"/>
      <c r="FP34" s="518"/>
      <c r="FQ34" s="518"/>
      <c r="FR34" s="518"/>
      <c r="FS34" s="518"/>
      <c r="FT34" s="518"/>
      <c r="FU34" s="518"/>
      <c r="FV34" s="518"/>
      <c r="FW34" s="518"/>
      <c r="FX34" s="518"/>
      <c r="FY34" s="518"/>
      <c r="FZ34" s="518"/>
      <c r="GA34" s="518"/>
      <c r="GB34" s="518"/>
      <c r="GC34" s="518"/>
      <c r="GD34" s="518"/>
      <c r="GE34" s="518"/>
      <c r="GF34" s="518"/>
      <c r="GG34" s="518"/>
      <c r="GH34" s="518"/>
      <c r="GI34" s="518"/>
      <c r="GJ34" s="518"/>
      <c r="GK34" s="518"/>
      <c r="GL34" s="518"/>
      <c r="GM34" s="518"/>
      <c r="GN34" s="518"/>
      <c r="GO34" s="518"/>
      <c r="GP34" s="518"/>
      <c r="GQ34" s="518"/>
      <c r="GR34" s="518"/>
      <c r="GS34" s="518"/>
      <c r="GT34" s="518"/>
      <c r="GU34" s="518"/>
      <c r="GV34" s="518"/>
      <c r="GW34" s="518"/>
      <c r="GX34" s="518"/>
      <c r="GY34" s="518"/>
      <c r="GZ34" s="518"/>
      <c r="HA34" s="518"/>
      <c r="HB34" s="518"/>
      <c r="HC34" s="518"/>
      <c r="HD34" s="518"/>
      <c r="HE34" s="518"/>
      <c r="HF34" s="518"/>
      <c r="HG34" s="518"/>
      <c r="HH34" s="518"/>
      <c r="HI34" s="518"/>
      <c r="HJ34" s="518"/>
      <c r="HK34" s="518"/>
      <c r="HL34" s="518"/>
      <c r="HM34" s="518"/>
      <c r="HN34" s="518"/>
      <c r="HO34" s="518"/>
      <c r="HP34" s="518"/>
      <c r="HQ34" s="518"/>
      <c r="HR34" s="518"/>
      <c r="HS34" s="518"/>
      <c r="HT34" s="518"/>
      <c r="HU34" s="518"/>
      <c r="HV34" s="518"/>
      <c r="HW34" s="518"/>
      <c r="HX34" s="518"/>
      <c r="HY34" s="518"/>
      <c r="HZ34" s="518"/>
      <c r="IA34" s="518"/>
      <c r="IB34" s="518"/>
      <c r="IC34" s="518"/>
      <c r="ID34" s="518"/>
      <c r="IE34" s="518"/>
      <c r="IF34" s="518"/>
      <c r="IG34" s="518"/>
      <c r="IH34" s="518"/>
      <c r="II34" s="518"/>
      <c r="IJ34" s="518"/>
      <c r="IK34" s="518"/>
      <c r="IL34" s="518"/>
      <c r="IM34" s="518"/>
      <c r="IN34" s="518"/>
      <c r="IO34" s="518"/>
      <c r="IP34" s="518"/>
      <c r="IQ34" s="518"/>
      <c r="IR34" s="518"/>
      <c r="IS34" s="518"/>
      <c r="IT34" s="518"/>
      <c r="IU34" s="518"/>
      <c r="IV34" s="518"/>
      <c r="IW34" s="518"/>
      <c r="IX34" s="518"/>
      <c r="IY34" s="518"/>
      <c r="IZ34" s="518"/>
      <c r="JA34" s="518"/>
      <c r="JB34" s="518"/>
      <c r="JC34" s="518"/>
      <c r="JD34" s="518"/>
      <c r="JE34" s="518"/>
      <c r="JF34" s="518"/>
      <c r="JG34" s="518"/>
      <c r="JH34" s="518"/>
      <c r="JI34" s="518"/>
      <c r="JJ34" s="518"/>
      <c r="JK34" s="518"/>
      <c r="JL34" s="518"/>
      <c r="JM34" s="518"/>
      <c r="JN34" s="518"/>
      <c r="JO34" s="518"/>
      <c r="JP34" s="518"/>
      <c r="JQ34" s="518"/>
      <c r="JR34" s="518"/>
      <c r="JS34" s="518"/>
      <c r="JT34" s="518"/>
      <c r="JU34" s="518"/>
      <c r="JV34" s="518"/>
      <c r="JW34" s="518"/>
      <c r="JX34" s="518"/>
      <c r="JY34" s="518"/>
      <c r="JZ34" s="518"/>
      <c r="KA34" s="518"/>
      <c r="KB34" s="518"/>
      <c r="KC34" s="518"/>
      <c r="KD34" s="518"/>
      <c r="KE34" s="518"/>
      <c r="KF34" s="518"/>
      <c r="KG34" s="518"/>
      <c r="KH34" s="518"/>
      <c r="KI34" s="518"/>
      <c r="KJ34" s="518"/>
      <c r="KK34" s="518"/>
      <c r="KL34" s="518"/>
      <c r="KM34" s="518"/>
      <c r="KN34" s="518"/>
      <c r="KO34" s="518"/>
      <c r="KP34" s="518"/>
      <c r="KQ34" s="518"/>
      <c r="KR34" s="518"/>
      <c r="KS34" s="518"/>
      <c r="KT34" s="518"/>
      <c r="KU34" s="518"/>
      <c r="KV34" s="518"/>
      <c r="KW34" s="518"/>
      <c r="KX34" s="518"/>
      <c r="KY34" s="518"/>
      <c r="KZ34" s="518"/>
      <c r="LA34" s="518"/>
      <c r="LB34" s="518"/>
      <c r="LC34" s="518"/>
      <c r="LD34" s="518"/>
      <c r="LE34" s="518"/>
      <c r="LF34" s="518"/>
      <c r="LG34" s="518"/>
      <c r="LH34" s="518"/>
      <c r="LI34" s="518"/>
      <c r="LJ34" s="518"/>
      <c r="LK34" s="518"/>
      <c r="LL34" s="518"/>
      <c r="LM34" s="518"/>
      <c r="LN34" s="518"/>
      <c r="LO34" s="518"/>
      <c r="LP34" s="518"/>
      <c r="LQ34" s="518"/>
      <c r="LR34" s="518"/>
      <c r="LS34" s="518"/>
      <c r="LT34" s="518"/>
      <c r="LU34" s="518"/>
      <c r="LV34" s="518"/>
      <c r="LW34" s="518"/>
      <c r="LX34" s="518"/>
      <c r="LY34" s="518"/>
      <c r="LZ34" s="518"/>
      <c r="MA34" s="518"/>
      <c r="MB34" s="518"/>
      <c r="MC34" s="518"/>
      <c r="MD34" s="518"/>
      <c r="ME34" s="518"/>
      <c r="MF34" s="518"/>
      <c r="MG34" s="518"/>
      <c r="MH34" s="518"/>
      <c r="MI34" s="518"/>
      <c r="MJ34" s="518"/>
      <c r="MK34" s="518"/>
      <c r="ML34" s="518"/>
      <c r="MM34" s="518"/>
      <c r="MN34" s="518"/>
      <c r="MO34" s="518"/>
      <c r="MP34" s="518"/>
      <c r="MQ34" s="518"/>
      <c r="MR34" s="518"/>
      <c r="MS34" s="518"/>
      <c r="MT34" s="518"/>
      <c r="MU34" s="518"/>
      <c r="MV34" s="518"/>
      <c r="MW34" s="518"/>
      <c r="MX34" s="518"/>
      <c r="MY34" s="518"/>
      <c r="MZ34" s="518"/>
      <c r="NA34" s="518"/>
      <c r="NB34" s="518"/>
      <c r="NC34" s="518"/>
      <c r="ND34" s="518"/>
      <c r="NE34" s="518"/>
      <c r="NF34" s="518"/>
      <c r="NG34" s="518"/>
      <c r="NH34" s="518"/>
      <c r="NI34" s="518"/>
      <c r="NJ34" s="518"/>
      <c r="NK34" s="518"/>
      <c r="NL34" s="518"/>
      <c r="NM34" s="518"/>
      <c r="NN34" s="518"/>
      <c r="NO34" s="518"/>
      <c r="NP34" s="518"/>
      <c r="NQ34" s="518"/>
      <c r="NR34" s="518"/>
      <c r="NS34" s="518"/>
      <c r="NT34" s="518"/>
      <c r="NU34" s="518"/>
      <c r="NV34" s="518"/>
      <c r="NW34" s="518"/>
      <c r="NX34" s="518"/>
      <c r="NY34" s="518"/>
      <c r="NZ34" s="518"/>
      <c r="OA34" s="518"/>
      <c r="OB34" s="518"/>
      <c r="OC34" s="518"/>
      <c r="OD34" s="518"/>
      <c r="OE34" s="518"/>
      <c r="OF34" s="518"/>
      <c r="OG34" s="518"/>
      <c r="OH34" s="518"/>
      <c r="OI34" s="518"/>
      <c r="OJ34" s="518"/>
      <c r="OK34" s="518"/>
      <c r="OL34" s="518"/>
      <c r="OM34" s="518"/>
      <c r="ON34" s="518"/>
      <c r="OO34" s="518"/>
      <c r="OP34" s="518"/>
      <c r="OQ34" s="518"/>
      <c r="OR34" s="518"/>
      <c r="OS34" s="518"/>
      <c r="OT34" s="518"/>
      <c r="OU34" s="518"/>
      <c r="OV34" s="518"/>
      <c r="OW34" s="518"/>
      <c r="OX34" s="518"/>
      <c r="OY34" s="518"/>
      <c r="OZ34" s="518"/>
      <c r="PA34" s="518"/>
      <c r="PB34" s="518"/>
      <c r="PC34" s="518"/>
      <c r="PD34" s="518"/>
      <c r="PE34" s="518"/>
      <c r="PF34" s="518"/>
      <c r="PG34" s="518"/>
      <c r="PH34" s="518"/>
      <c r="PI34" s="518"/>
      <c r="PJ34" s="518"/>
      <c r="PK34" s="518"/>
      <c r="PL34" s="518"/>
      <c r="PM34" s="518"/>
      <c r="PN34" s="518"/>
      <c r="PO34" s="518"/>
      <c r="PP34" s="518"/>
      <c r="PQ34" s="518"/>
      <c r="PR34" s="518"/>
      <c r="PS34" s="518"/>
      <c r="PT34" s="518"/>
      <c r="PU34" s="518"/>
      <c r="PV34" s="518"/>
      <c r="PW34" s="518"/>
      <c r="PX34" s="518"/>
      <c r="PY34" s="518"/>
      <c r="PZ34" s="518"/>
      <c r="QA34" s="518"/>
      <c r="QB34" s="518"/>
      <c r="QC34" s="518"/>
      <c r="QD34" s="518"/>
      <c r="QE34" s="518"/>
      <c r="QF34" s="518"/>
      <c r="QG34" s="518"/>
      <c r="QH34" s="518"/>
      <c r="QI34" s="518"/>
      <c r="QJ34" s="518"/>
      <c r="QK34" s="518"/>
      <c r="QL34" s="518"/>
      <c r="QM34" s="518"/>
      <c r="QN34" s="518"/>
      <c r="QO34" s="518"/>
      <c r="QP34" s="518"/>
      <c r="QQ34" s="518"/>
      <c r="QR34" s="518"/>
      <c r="QS34" s="518"/>
      <c r="QT34" s="518"/>
      <c r="QU34" s="518"/>
      <c r="QV34" s="518"/>
      <c r="QW34" s="518"/>
      <c r="QX34" s="518"/>
      <c r="QY34" s="518"/>
      <c r="QZ34" s="518"/>
      <c r="RA34" s="518"/>
      <c r="RB34" s="518"/>
      <c r="RC34" s="518"/>
      <c r="RD34" s="518"/>
      <c r="RE34" s="518"/>
      <c r="RF34" s="518"/>
      <c r="RG34" s="518"/>
      <c r="RH34" s="518"/>
      <c r="RI34" s="518"/>
      <c r="RJ34" s="518"/>
      <c r="RK34" s="518"/>
      <c r="RL34" s="518"/>
      <c r="RM34" s="518"/>
      <c r="RN34" s="518"/>
      <c r="RO34" s="518"/>
      <c r="RP34" s="518"/>
      <c r="RQ34" s="518"/>
      <c r="RR34" s="518"/>
      <c r="RS34" s="518"/>
      <c r="RT34" s="518"/>
      <c r="RU34" s="518"/>
      <c r="RV34" s="518"/>
      <c r="RW34" s="518"/>
      <c r="RX34" s="518"/>
      <c r="RY34" s="518"/>
      <c r="RZ34" s="518"/>
      <c r="SA34" s="518"/>
      <c r="SB34" s="518"/>
      <c r="SC34" s="518"/>
      <c r="SD34" s="518"/>
      <c r="SE34" s="518"/>
      <c r="SF34" s="518"/>
      <c r="SG34" s="518"/>
      <c r="SH34" s="518"/>
      <c r="SI34" s="518"/>
      <c r="SJ34" s="518"/>
      <c r="SK34" s="518"/>
      <c r="SL34" s="518"/>
      <c r="SM34" s="518"/>
      <c r="SN34" s="518"/>
      <c r="SO34" s="518"/>
      <c r="SP34" s="518"/>
      <c r="SQ34" s="518"/>
      <c r="SR34" s="518"/>
      <c r="SS34" s="518"/>
      <c r="ST34" s="518"/>
      <c r="SU34" s="518"/>
      <c r="SV34" s="518"/>
      <c r="SW34" s="518"/>
      <c r="SX34" s="518"/>
      <c r="SY34" s="518"/>
      <c r="SZ34" s="518"/>
      <c r="TA34" s="518"/>
      <c r="TB34" s="518"/>
      <c r="TC34" s="518"/>
      <c r="TD34" s="518"/>
      <c r="TE34" s="518"/>
      <c r="TF34" s="518"/>
      <c r="TG34" s="518"/>
      <c r="TH34" s="518"/>
      <c r="TI34" s="518"/>
      <c r="TJ34" s="518"/>
      <c r="TK34" s="518"/>
      <c r="TL34" s="518"/>
      <c r="TM34" s="518"/>
      <c r="TN34" s="518"/>
      <c r="TO34" s="518"/>
      <c r="TP34" s="518"/>
      <c r="TQ34" s="518"/>
      <c r="TR34" s="518"/>
      <c r="TS34" s="518"/>
      <c r="TT34" s="518"/>
      <c r="TU34" s="518"/>
      <c r="TV34" s="518"/>
      <c r="TW34" s="518"/>
      <c r="TX34" s="518"/>
      <c r="TY34" s="518"/>
      <c r="TZ34" s="518"/>
      <c r="UA34" s="518"/>
      <c r="UB34" s="518"/>
      <c r="UC34" s="518"/>
      <c r="UD34" s="518"/>
      <c r="UE34" s="518"/>
      <c r="UF34" s="518"/>
      <c r="UG34" s="518"/>
      <c r="UH34" s="518"/>
      <c r="UI34" s="518"/>
      <c r="UJ34" s="518"/>
      <c r="UK34" s="518"/>
      <c r="UL34" s="518"/>
      <c r="UM34" s="518"/>
      <c r="UN34" s="518"/>
      <c r="UO34" s="518"/>
      <c r="UP34" s="518"/>
      <c r="UQ34" s="518"/>
      <c r="UR34" s="518"/>
      <c r="US34" s="518"/>
      <c r="UT34" s="518"/>
      <c r="UU34" s="518"/>
      <c r="UV34" s="518"/>
      <c r="UW34" s="518"/>
      <c r="UX34" s="518"/>
      <c r="UY34" s="518"/>
      <c r="UZ34" s="518"/>
      <c r="VA34" s="518"/>
      <c r="VB34" s="518"/>
      <c r="VC34" s="518"/>
      <c r="VD34" s="518"/>
      <c r="VE34" s="518"/>
      <c r="VF34" s="518"/>
      <c r="VG34" s="518"/>
      <c r="VH34" s="518"/>
      <c r="VI34" s="518"/>
      <c r="VJ34" s="518"/>
      <c r="VK34" s="518"/>
      <c r="VL34" s="518"/>
      <c r="VM34" s="518"/>
      <c r="VN34" s="518"/>
      <c r="VO34" s="518"/>
      <c r="VP34" s="518"/>
      <c r="VQ34" s="518"/>
      <c r="VR34" s="518"/>
      <c r="VS34" s="518"/>
      <c r="VT34" s="518"/>
      <c r="VU34" s="518"/>
      <c r="VV34" s="518"/>
      <c r="VW34" s="518"/>
      <c r="VX34" s="518"/>
      <c r="VY34" s="518"/>
      <c r="VZ34" s="518"/>
      <c r="WA34" s="518"/>
      <c r="WB34" s="518"/>
      <c r="WC34" s="518"/>
      <c r="WD34" s="518"/>
      <c r="WE34" s="518"/>
      <c r="WF34" s="518"/>
      <c r="WG34" s="518"/>
      <c r="WH34" s="518"/>
      <c r="WI34" s="518"/>
      <c r="WJ34" s="518"/>
      <c r="WK34" s="518"/>
      <c r="WL34" s="518"/>
      <c r="WM34" s="518"/>
      <c r="WN34" s="518"/>
      <c r="WO34" s="518"/>
      <c r="WP34" s="518"/>
      <c r="WQ34" s="518"/>
      <c r="WR34" s="518"/>
      <c r="WS34" s="518"/>
      <c r="WT34" s="518"/>
      <c r="WU34" s="518"/>
      <c r="WV34" s="518"/>
      <c r="WW34" s="518"/>
      <c r="WX34" s="518"/>
      <c r="WY34" s="518"/>
      <c r="WZ34" s="518"/>
      <c r="XA34" s="518"/>
      <c r="XB34" s="518"/>
      <c r="XC34" s="518"/>
      <c r="XD34" s="518"/>
      <c r="XE34" s="518"/>
      <c r="XF34" s="518"/>
      <c r="XG34" s="518"/>
      <c r="XH34" s="518"/>
      <c r="XI34" s="518"/>
      <c r="XJ34" s="518"/>
      <c r="XK34" s="518"/>
      <c r="XL34" s="518"/>
      <c r="XM34" s="518"/>
      <c r="XN34" s="518"/>
      <c r="XO34" s="518"/>
      <c r="XP34" s="518"/>
      <c r="XQ34" s="518"/>
      <c r="XR34" s="518"/>
      <c r="XS34" s="518"/>
      <c r="XT34" s="518"/>
      <c r="XU34" s="518"/>
      <c r="XV34" s="518"/>
      <c r="XW34" s="518"/>
      <c r="XX34" s="518"/>
      <c r="XY34" s="518"/>
      <c r="XZ34" s="518"/>
      <c r="YA34" s="518"/>
      <c r="YB34" s="518"/>
      <c r="YC34" s="518"/>
      <c r="YD34" s="518"/>
      <c r="YE34" s="518"/>
      <c r="YF34" s="518"/>
      <c r="YG34" s="518"/>
      <c r="YH34" s="518"/>
      <c r="YI34" s="518"/>
      <c r="YJ34" s="518"/>
      <c r="YK34" s="518"/>
      <c r="YL34" s="518"/>
      <c r="YM34" s="518"/>
      <c r="YN34" s="518"/>
      <c r="YO34" s="518"/>
      <c r="YP34" s="518"/>
      <c r="YQ34" s="518"/>
      <c r="YR34" s="518"/>
      <c r="YS34" s="518"/>
      <c r="YT34" s="518"/>
      <c r="YU34" s="518"/>
      <c r="YV34" s="518"/>
      <c r="YW34" s="518"/>
      <c r="YX34" s="518"/>
      <c r="YY34" s="518"/>
      <c r="YZ34" s="518"/>
      <c r="ZA34" s="518"/>
      <c r="ZB34" s="518"/>
      <c r="ZC34" s="518"/>
      <c r="ZD34" s="518"/>
      <c r="ZE34" s="518"/>
      <c r="ZF34" s="518"/>
      <c r="ZG34" s="518"/>
      <c r="ZH34" s="518"/>
      <c r="ZI34" s="518"/>
      <c r="ZJ34" s="518"/>
      <c r="ZK34" s="518"/>
      <c r="ZL34" s="518"/>
      <c r="ZM34" s="518"/>
      <c r="ZN34" s="518"/>
      <c r="ZO34" s="518"/>
      <c r="ZP34" s="518"/>
      <c r="ZQ34" s="518"/>
      <c r="ZR34" s="518"/>
      <c r="ZS34" s="518"/>
      <c r="ZT34" s="518"/>
      <c r="ZU34" s="518"/>
      <c r="ZV34" s="518"/>
      <c r="ZW34" s="518"/>
      <c r="ZX34" s="518"/>
      <c r="ZY34" s="518"/>
      <c r="ZZ34" s="518"/>
      <c r="AAA34" s="518"/>
      <c r="AAB34" s="518"/>
      <c r="AAC34" s="518"/>
      <c r="AAD34" s="518"/>
      <c r="AAE34" s="518"/>
      <c r="AAF34" s="518"/>
      <c r="AAG34" s="518"/>
      <c r="AAH34" s="518"/>
      <c r="AAI34" s="518"/>
      <c r="AAJ34" s="518"/>
      <c r="AAK34" s="518"/>
      <c r="AAL34" s="518"/>
      <c r="AAM34" s="518"/>
      <c r="AAN34" s="518"/>
      <c r="AAO34" s="518"/>
      <c r="AAP34" s="518"/>
      <c r="AAQ34" s="518"/>
      <c r="AAR34" s="518"/>
      <c r="AAS34" s="518"/>
      <c r="AAT34" s="518"/>
      <c r="AAU34" s="518"/>
      <c r="AAV34" s="518"/>
      <c r="AAW34" s="518"/>
      <c r="AAX34" s="518"/>
      <c r="AAY34" s="518"/>
      <c r="AAZ34" s="518"/>
      <c r="ABA34" s="518"/>
      <c r="ABB34" s="518"/>
      <c r="ABC34" s="518"/>
      <c r="ABD34" s="518"/>
      <c r="ABE34" s="518"/>
      <c r="ABF34" s="518"/>
      <c r="ABG34" s="518"/>
      <c r="ABH34" s="518"/>
      <c r="ABI34" s="518"/>
      <c r="ABJ34" s="518"/>
      <c r="ABK34" s="518"/>
      <c r="ABL34" s="518"/>
      <c r="ABM34" s="518"/>
      <c r="ABN34" s="518"/>
      <c r="ABO34" s="518"/>
      <c r="ABP34" s="518"/>
      <c r="ABQ34" s="518"/>
      <c r="ABR34" s="518"/>
      <c r="ABS34" s="518"/>
      <c r="ABT34" s="518"/>
      <c r="ABU34" s="518"/>
      <c r="ABV34" s="518"/>
      <c r="ABW34" s="518"/>
      <c r="ABX34" s="518"/>
      <c r="ABY34" s="518"/>
      <c r="ABZ34" s="518"/>
      <c r="ACA34" s="518"/>
      <c r="ACB34" s="518"/>
      <c r="ACC34" s="518"/>
      <c r="ACD34" s="518"/>
      <c r="ACE34" s="518"/>
      <c r="ACF34" s="518"/>
      <c r="ACG34" s="518"/>
      <c r="ACH34" s="518"/>
      <c r="ACI34" s="518"/>
      <c r="ACJ34" s="518"/>
      <c r="ACK34" s="518"/>
      <c r="ACL34" s="518"/>
      <c r="ACM34" s="518"/>
      <c r="ACN34" s="518"/>
      <c r="ACO34" s="518"/>
      <c r="ACP34" s="518"/>
      <c r="ACQ34" s="518"/>
      <c r="ACR34" s="518"/>
      <c r="ACS34" s="518"/>
      <c r="ACT34" s="518"/>
      <c r="ACU34" s="518"/>
      <c r="ACV34" s="518"/>
      <c r="ACW34" s="518"/>
      <c r="ACX34" s="518"/>
      <c r="ACY34" s="518"/>
      <c r="ACZ34" s="518"/>
      <c r="ADA34" s="518"/>
      <c r="ADB34" s="518"/>
      <c r="ADC34" s="518"/>
      <c r="ADD34" s="518"/>
      <c r="ADE34" s="518"/>
      <c r="ADF34" s="518"/>
      <c r="ADG34" s="518"/>
      <c r="ADH34" s="518"/>
      <c r="ADI34" s="518"/>
      <c r="ADJ34" s="518"/>
      <c r="ADK34" s="518"/>
      <c r="ADL34" s="518"/>
      <c r="ADM34" s="518"/>
      <c r="ADN34" s="518"/>
      <c r="ADO34" s="518"/>
      <c r="ADP34" s="518"/>
      <c r="ADQ34" s="518"/>
      <c r="ADR34" s="518"/>
      <c r="ADS34" s="518"/>
      <c r="ADT34" s="518"/>
      <c r="ADU34" s="518"/>
      <c r="ADV34" s="518"/>
      <c r="ADW34" s="518"/>
      <c r="ADX34" s="518"/>
      <c r="ADY34" s="518"/>
      <c r="ADZ34" s="518"/>
      <c r="AEA34" s="518"/>
      <c r="AEB34" s="518"/>
      <c r="AEC34" s="518"/>
      <c r="AED34" s="518"/>
      <c r="AEE34" s="518"/>
      <c r="AEF34" s="518"/>
      <c r="AEG34" s="518"/>
      <c r="AEH34" s="518"/>
      <c r="AEI34" s="518"/>
      <c r="AEJ34" s="518"/>
      <c r="AEK34" s="518"/>
      <c r="AEL34" s="518"/>
      <c r="AEM34" s="518"/>
      <c r="AEN34" s="518"/>
      <c r="AEO34" s="518"/>
      <c r="AEP34" s="518"/>
      <c r="AEQ34" s="518"/>
      <c r="AER34" s="518"/>
      <c r="AES34" s="518"/>
      <c r="AET34" s="518"/>
      <c r="AEU34" s="518"/>
      <c r="AEV34" s="518"/>
      <c r="AEW34" s="518"/>
      <c r="AEX34" s="518"/>
      <c r="AEY34" s="518"/>
      <c r="AEZ34" s="518"/>
      <c r="AFA34" s="518"/>
      <c r="AFB34" s="518"/>
      <c r="AFC34" s="518"/>
      <c r="AFD34" s="518"/>
      <c r="AFE34" s="518"/>
      <c r="AFF34" s="518"/>
      <c r="AFG34" s="518"/>
      <c r="AFH34" s="518"/>
      <c r="AFI34" s="518"/>
      <c r="AFJ34" s="518"/>
      <c r="AFK34" s="518"/>
      <c r="AFL34" s="518"/>
      <c r="AFM34" s="518"/>
      <c r="AFN34" s="518"/>
      <c r="AFO34" s="518"/>
      <c r="AFP34" s="518"/>
      <c r="AFQ34" s="518"/>
      <c r="AFR34" s="518"/>
      <c r="AFS34" s="518"/>
      <c r="AFT34" s="518"/>
      <c r="AFU34" s="518"/>
      <c r="AFV34" s="518"/>
      <c r="AFW34" s="518"/>
      <c r="AFX34" s="518"/>
      <c r="AFY34" s="518"/>
      <c r="AFZ34" s="518"/>
      <c r="AGA34" s="518"/>
      <c r="AGB34" s="518"/>
      <c r="AGC34" s="518"/>
      <c r="AGD34" s="518"/>
      <c r="AGE34" s="518"/>
      <c r="AGF34" s="518"/>
      <c r="AGG34" s="518"/>
      <c r="AGH34" s="518"/>
      <c r="AGI34" s="518"/>
      <c r="AGJ34" s="518"/>
      <c r="AGK34" s="518"/>
      <c r="AGL34" s="518"/>
      <c r="AGM34" s="518"/>
      <c r="AGN34" s="518"/>
      <c r="AGO34" s="518"/>
      <c r="AGP34" s="518"/>
      <c r="AGQ34" s="518"/>
      <c r="AGR34" s="518"/>
      <c r="AGS34" s="518"/>
      <c r="AGT34" s="518"/>
      <c r="AGU34" s="518"/>
      <c r="AGV34" s="518"/>
      <c r="AGW34" s="518"/>
      <c r="AGX34" s="518"/>
      <c r="AGY34" s="518"/>
      <c r="AGZ34" s="518"/>
      <c r="AHA34" s="518"/>
      <c r="AHB34" s="518"/>
      <c r="AHC34" s="518"/>
      <c r="AHD34" s="518"/>
      <c r="AHE34" s="518"/>
      <c r="AHF34" s="518"/>
      <c r="AHG34" s="518"/>
      <c r="AHH34" s="518"/>
      <c r="AHI34" s="518"/>
      <c r="AHJ34" s="518"/>
      <c r="AHK34" s="518"/>
      <c r="AHL34" s="518"/>
      <c r="AHM34" s="518"/>
      <c r="AHN34" s="518"/>
      <c r="AHO34" s="518"/>
      <c r="AHP34" s="518"/>
      <c r="AHQ34" s="518"/>
      <c r="AHR34" s="518"/>
      <c r="AHS34" s="518"/>
      <c r="AHT34" s="518"/>
      <c r="AHU34" s="518"/>
      <c r="AHV34" s="518"/>
      <c r="AHW34" s="518"/>
      <c r="AHX34" s="518"/>
      <c r="AHY34" s="518"/>
      <c r="AHZ34" s="518"/>
      <c r="AIA34" s="518"/>
      <c r="AIB34" s="518"/>
      <c r="AIC34" s="518"/>
      <c r="AID34" s="518"/>
      <c r="AIE34" s="518"/>
      <c r="AIF34" s="518"/>
      <c r="AIG34" s="518"/>
      <c r="AIH34" s="518"/>
      <c r="AII34" s="518"/>
      <c r="AIJ34" s="518"/>
      <c r="AIK34" s="518"/>
      <c r="AIL34" s="518"/>
      <c r="AIM34" s="518"/>
      <c r="AIN34" s="518"/>
      <c r="AIO34" s="518"/>
      <c r="AIP34" s="518"/>
      <c r="AIQ34" s="518"/>
      <c r="AIR34" s="518"/>
      <c r="AIS34" s="518"/>
      <c r="AIT34" s="518"/>
      <c r="AIU34" s="518"/>
      <c r="AIV34" s="518"/>
      <c r="AIW34" s="518"/>
      <c r="AIX34" s="518"/>
      <c r="AIY34" s="518"/>
      <c r="AIZ34" s="518"/>
      <c r="AJA34" s="518"/>
      <c r="AJB34" s="518"/>
      <c r="AJC34" s="518"/>
      <c r="AJD34" s="518"/>
      <c r="AJE34" s="518"/>
      <c r="AJF34" s="518"/>
      <c r="AJG34" s="518"/>
      <c r="AJH34" s="518"/>
      <c r="AJI34" s="518"/>
      <c r="AJJ34" s="518"/>
      <c r="AJK34" s="518"/>
      <c r="AJL34" s="518"/>
      <c r="AJM34" s="518"/>
      <c r="AJN34" s="518"/>
      <c r="AJO34" s="518"/>
      <c r="AJP34" s="518"/>
      <c r="AJQ34" s="518"/>
      <c r="AJR34" s="518"/>
      <c r="AJS34" s="518"/>
      <c r="AJT34" s="518"/>
      <c r="AJU34" s="518"/>
      <c r="AJV34" s="518"/>
      <c r="AJW34" s="518"/>
      <c r="AJX34" s="518"/>
      <c r="AJY34" s="518"/>
      <c r="AJZ34" s="518"/>
      <c r="AKA34" s="518"/>
      <c r="AKB34" s="518"/>
      <c r="AKC34" s="518"/>
      <c r="AKD34" s="518"/>
      <c r="AKE34" s="518"/>
      <c r="AKF34" s="518"/>
      <c r="AKG34" s="518"/>
      <c r="AKH34" s="518"/>
      <c r="AKI34" s="518"/>
      <c r="AKJ34" s="518"/>
      <c r="AKK34" s="518"/>
      <c r="AKL34" s="518"/>
      <c r="AKM34" s="518"/>
      <c r="AKN34" s="518"/>
      <c r="AKO34" s="518"/>
      <c r="AKP34" s="518"/>
      <c r="AKQ34" s="518"/>
      <c r="AKR34" s="518"/>
      <c r="AKS34" s="518"/>
      <c r="AKT34" s="518"/>
      <c r="AKU34" s="518"/>
      <c r="AKV34" s="518"/>
      <c r="AKW34" s="518"/>
      <c r="AKX34" s="518"/>
      <c r="AKY34" s="518"/>
      <c r="AKZ34" s="518"/>
      <c r="ALA34" s="518"/>
      <c r="ALB34" s="518"/>
      <c r="ALC34" s="518"/>
      <c r="ALD34" s="518"/>
      <c r="ALE34" s="518"/>
      <c r="ALF34" s="518"/>
      <c r="ALG34" s="518"/>
      <c r="ALH34" s="518"/>
      <c r="ALI34" s="518"/>
      <c r="ALJ34" s="518"/>
      <c r="ALK34" s="518"/>
      <c r="ALL34" s="518"/>
      <c r="ALM34" s="518"/>
      <c r="ALN34" s="518"/>
      <c r="ALO34" s="518"/>
      <c r="ALP34" s="518"/>
      <c r="ALQ34" s="518"/>
      <c r="ALR34" s="518"/>
      <c r="ALS34" s="518"/>
      <c r="ALT34" s="518"/>
      <c r="ALU34" s="518"/>
      <c r="ALV34" s="518"/>
      <c r="ALW34" s="518"/>
      <c r="ALX34" s="518"/>
      <c r="ALY34" s="518"/>
      <c r="ALZ34" s="518"/>
      <c r="AMA34" s="518"/>
      <c r="AMB34" s="518"/>
      <c r="AMC34" s="518"/>
      <c r="AMD34" s="518"/>
      <c r="AME34" s="518"/>
      <c r="AMF34" s="518"/>
      <c r="AMG34" s="518"/>
      <c r="AMH34" s="518"/>
    </row>
    <row r="35" spans="2:1022" s="514" customFormat="1" ht="14" hidden="1" x14ac:dyDescent="0.3">
      <c r="B35" s="885"/>
      <c r="C35" s="549"/>
      <c r="D35" s="549"/>
      <c r="E35" s="549"/>
      <c r="F35" s="531"/>
      <c r="G35" s="531"/>
      <c r="H35" s="531"/>
      <c r="I35" s="531"/>
      <c r="J35" s="551"/>
      <c r="K35" s="551"/>
      <c r="L35" s="551"/>
      <c r="M35" s="886"/>
      <c r="N35" s="884"/>
      <c r="O35" s="884"/>
      <c r="P35" s="541">
        <f>H35</f>
        <v>0</v>
      </c>
      <c r="Q35" s="541"/>
      <c r="R35" s="552"/>
      <c r="S35" s="518"/>
      <c r="T35" s="518"/>
      <c r="U35" s="518"/>
      <c r="V35" s="518"/>
      <c r="W35" s="518"/>
      <c r="X35" s="518"/>
      <c r="Y35" s="518"/>
      <c r="Z35" s="518"/>
      <c r="AA35" s="518"/>
      <c r="AB35" s="518"/>
      <c r="AC35" s="518"/>
      <c r="AD35" s="518"/>
      <c r="AE35" s="518"/>
      <c r="AF35" s="518"/>
      <c r="AG35" s="518"/>
      <c r="AH35" s="518"/>
      <c r="AI35" s="518"/>
      <c r="AJ35" s="518"/>
      <c r="AK35" s="518"/>
      <c r="AL35" s="518"/>
      <c r="AM35" s="518"/>
      <c r="AN35" s="518"/>
      <c r="AO35" s="518"/>
      <c r="AP35" s="518"/>
      <c r="AQ35" s="518"/>
      <c r="AR35" s="518"/>
      <c r="AS35" s="518"/>
      <c r="AT35" s="518"/>
      <c r="AU35" s="518"/>
      <c r="AV35" s="518"/>
      <c r="AW35" s="518"/>
      <c r="AX35" s="518"/>
      <c r="AY35" s="518"/>
      <c r="AZ35" s="518"/>
      <c r="BA35" s="518"/>
      <c r="BB35" s="518"/>
      <c r="BC35" s="518"/>
      <c r="BD35" s="518"/>
      <c r="BE35" s="518"/>
      <c r="BF35" s="518"/>
      <c r="BG35" s="518"/>
      <c r="BH35" s="518"/>
      <c r="BI35" s="518"/>
      <c r="BJ35" s="518"/>
      <c r="BK35" s="518"/>
      <c r="BL35" s="518"/>
      <c r="BM35" s="518"/>
      <c r="BN35" s="518"/>
      <c r="BO35" s="518"/>
      <c r="BP35" s="518"/>
      <c r="BQ35" s="518"/>
      <c r="BR35" s="518"/>
      <c r="BS35" s="518"/>
      <c r="BT35" s="518"/>
      <c r="BU35" s="518"/>
      <c r="BV35" s="518"/>
      <c r="BW35" s="518"/>
      <c r="BX35" s="518"/>
      <c r="BY35" s="518"/>
      <c r="BZ35" s="518"/>
      <c r="CA35" s="518"/>
      <c r="CB35" s="518"/>
      <c r="CC35" s="518"/>
      <c r="CD35" s="518"/>
      <c r="CE35" s="518"/>
      <c r="CF35" s="518"/>
      <c r="CG35" s="518"/>
      <c r="CH35" s="518"/>
      <c r="CI35" s="518"/>
      <c r="CJ35" s="518"/>
      <c r="CK35" s="518"/>
      <c r="CL35" s="518"/>
      <c r="CM35" s="518"/>
      <c r="CN35" s="518"/>
      <c r="CO35" s="518"/>
      <c r="CP35" s="518"/>
      <c r="CQ35" s="518"/>
      <c r="CR35" s="518"/>
      <c r="CS35" s="518"/>
      <c r="CT35" s="518"/>
      <c r="CU35" s="518"/>
      <c r="CV35" s="518"/>
      <c r="CW35" s="518"/>
      <c r="CX35" s="518"/>
      <c r="CY35" s="518"/>
      <c r="CZ35" s="518"/>
      <c r="DA35" s="518"/>
      <c r="DB35" s="518"/>
      <c r="DC35" s="518"/>
      <c r="DD35" s="518"/>
      <c r="DE35" s="518"/>
      <c r="DF35" s="518"/>
      <c r="DG35" s="518"/>
      <c r="DH35" s="518"/>
      <c r="DI35" s="518"/>
      <c r="DJ35" s="518"/>
      <c r="DK35" s="518"/>
      <c r="DL35" s="518"/>
      <c r="DM35" s="518"/>
      <c r="DN35" s="518"/>
      <c r="DO35" s="518"/>
      <c r="DP35" s="518"/>
      <c r="DQ35" s="518"/>
      <c r="DR35" s="518"/>
      <c r="DS35" s="518"/>
      <c r="DT35" s="518"/>
      <c r="DU35" s="518"/>
      <c r="DV35" s="518"/>
      <c r="DW35" s="518"/>
      <c r="DX35" s="518"/>
      <c r="DY35" s="518"/>
      <c r="DZ35" s="518"/>
      <c r="EA35" s="518"/>
      <c r="EB35" s="518"/>
      <c r="EC35" s="518"/>
      <c r="ED35" s="518"/>
      <c r="EE35" s="518"/>
      <c r="EF35" s="518"/>
      <c r="EG35" s="518"/>
      <c r="EH35" s="518"/>
      <c r="EI35" s="518"/>
      <c r="EJ35" s="518"/>
      <c r="EK35" s="518"/>
      <c r="EL35" s="518"/>
      <c r="EM35" s="518"/>
      <c r="EN35" s="518"/>
      <c r="EO35" s="518"/>
      <c r="EP35" s="518"/>
      <c r="EQ35" s="518"/>
      <c r="ER35" s="518"/>
      <c r="ES35" s="518"/>
      <c r="ET35" s="518"/>
      <c r="EU35" s="518"/>
      <c r="EV35" s="518"/>
      <c r="EW35" s="518"/>
      <c r="EX35" s="518"/>
      <c r="EY35" s="518"/>
      <c r="EZ35" s="518"/>
      <c r="FA35" s="518"/>
      <c r="FB35" s="518"/>
      <c r="FC35" s="518"/>
      <c r="FD35" s="518"/>
      <c r="FE35" s="518"/>
      <c r="FF35" s="518"/>
      <c r="FG35" s="518"/>
      <c r="FH35" s="518"/>
      <c r="FI35" s="518"/>
      <c r="FJ35" s="518"/>
      <c r="FK35" s="518"/>
      <c r="FL35" s="518"/>
      <c r="FM35" s="518"/>
      <c r="FN35" s="518"/>
      <c r="FO35" s="518"/>
      <c r="FP35" s="518"/>
      <c r="FQ35" s="518"/>
      <c r="FR35" s="518"/>
      <c r="FS35" s="518"/>
      <c r="FT35" s="518"/>
      <c r="FU35" s="518"/>
      <c r="FV35" s="518"/>
      <c r="FW35" s="518"/>
      <c r="FX35" s="518"/>
      <c r="FY35" s="518"/>
      <c r="FZ35" s="518"/>
      <c r="GA35" s="518"/>
      <c r="GB35" s="518"/>
      <c r="GC35" s="518"/>
      <c r="GD35" s="518"/>
      <c r="GE35" s="518"/>
      <c r="GF35" s="518"/>
      <c r="GG35" s="518"/>
      <c r="GH35" s="518"/>
      <c r="GI35" s="518"/>
      <c r="GJ35" s="518"/>
      <c r="GK35" s="518"/>
      <c r="GL35" s="518"/>
      <c r="GM35" s="518"/>
      <c r="GN35" s="518"/>
      <c r="GO35" s="518"/>
      <c r="GP35" s="518"/>
      <c r="GQ35" s="518"/>
      <c r="GR35" s="518"/>
      <c r="GS35" s="518"/>
      <c r="GT35" s="518"/>
      <c r="GU35" s="518"/>
      <c r="GV35" s="518"/>
      <c r="GW35" s="518"/>
      <c r="GX35" s="518"/>
      <c r="GY35" s="518"/>
      <c r="GZ35" s="518"/>
      <c r="HA35" s="518"/>
      <c r="HB35" s="518"/>
      <c r="HC35" s="518"/>
      <c r="HD35" s="518"/>
      <c r="HE35" s="518"/>
      <c r="HF35" s="518"/>
      <c r="HG35" s="518"/>
      <c r="HH35" s="518"/>
      <c r="HI35" s="518"/>
      <c r="HJ35" s="518"/>
      <c r="HK35" s="518"/>
      <c r="HL35" s="518"/>
      <c r="HM35" s="518"/>
      <c r="HN35" s="518"/>
      <c r="HO35" s="518"/>
      <c r="HP35" s="518"/>
      <c r="HQ35" s="518"/>
      <c r="HR35" s="518"/>
      <c r="HS35" s="518"/>
      <c r="HT35" s="518"/>
      <c r="HU35" s="518"/>
      <c r="HV35" s="518"/>
      <c r="HW35" s="518"/>
      <c r="HX35" s="518"/>
      <c r="HY35" s="518"/>
      <c r="HZ35" s="518"/>
      <c r="IA35" s="518"/>
      <c r="IB35" s="518"/>
      <c r="IC35" s="518"/>
      <c r="ID35" s="518"/>
      <c r="IE35" s="518"/>
      <c r="IF35" s="518"/>
      <c r="IG35" s="518"/>
      <c r="IH35" s="518"/>
      <c r="II35" s="518"/>
      <c r="IJ35" s="518"/>
      <c r="IK35" s="518"/>
      <c r="IL35" s="518"/>
      <c r="IM35" s="518"/>
      <c r="IN35" s="518"/>
      <c r="IO35" s="518"/>
      <c r="IP35" s="518"/>
      <c r="IQ35" s="518"/>
      <c r="IR35" s="518"/>
      <c r="IS35" s="518"/>
      <c r="IT35" s="518"/>
      <c r="IU35" s="518"/>
      <c r="IV35" s="518"/>
      <c r="IW35" s="518"/>
      <c r="IX35" s="518"/>
      <c r="IY35" s="518"/>
      <c r="IZ35" s="518"/>
      <c r="JA35" s="518"/>
      <c r="JB35" s="518"/>
      <c r="JC35" s="518"/>
      <c r="JD35" s="518"/>
      <c r="JE35" s="518"/>
      <c r="JF35" s="518"/>
      <c r="JG35" s="518"/>
      <c r="JH35" s="518"/>
      <c r="JI35" s="518"/>
      <c r="JJ35" s="518"/>
      <c r="JK35" s="518"/>
      <c r="JL35" s="518"/>
      <c r="JM35" s="518"/>
      <c r="JN35" s="518"/>
      <c r="JO35" s="518"/>
      <c r="JP35" s="518"/>
      <c r="JQ35" s="518"/>
      <c r="JR35" s="518"/>
      <c r="JS35" s="518"/>
      <c r="JT35" s="518"/>
      <c r="JU35" s="518"/>
      <c r="JV35" s="518"/>
      <c r="JW35" s="518"/>
      <c r="JX35" s="518"/>
      <c r="JY35" s="518"/>
      <c r="JZ35" s="518"/>
      <c r="KA35" s="518"/>
      <c r="KB35" s="518"/>
      <c r="KC35" s="518"/>
      <c r="KD35" s="518"/>
      <c r="KE35" s="518"/>
      <c r="KF35" s="518"/>
      <c r="KG35" s="518"/>
      <c r="KH35" s="518"/>
      <c r="KI35" s="518"/>
      <c r="KJ35" s="518"/>
      <c r="KK35" s="518"/>
      <c r="KL35" s="518"/>
      <c r="KM35" s="518"/>
      <c r="KN35" s="518"/>
      <c r="KO35" s="518"/>
      <c r="KP35" s="518"/>
      <c r="KQ35" s="518"/>
      <c r="KR35" s="518"/>
      <c r="KS35" s="518"/>
      <c r="KT35" s="518"/>
      <c r="KU35" s="518"/>
      <c r="KV35" s="518"/>
      <c r="KW35" s="518"/>
      <c r="KX35" s="518"/>
      <c r="KY35" s="518"/>
      <c r="KZ35" s="518"/>
      <c r="LA35" s="518"/>
      <c r="LB35" s="518"/>
      <c r="LC35" s="518"/>
      <c r="LD35" s="518"/>
      <c r="LE35" s="518"/>
      <c r="LF35" s="518"/>
      <c r="LG35" s="518"/>
      <c r="LH35" s="518"/>
      <c r="LI35" s="518"/>
      <c r="LJ35" s="518"/>
      <c r="LK35" s="518"/>
      <c r="LL35" s="518"/>
      <c r="LM35" s="518"/>
      <c r="LN35" s="518"/>
      <c r="LO35" s="518"/>
      <c r="LP35" s="518"/>
      <c r="LQ35" s="518"/>
      <c r="LR35" s="518"/>
      <c r="LS35" s="518"/>
      <c r="LT35" s="518"/>
      <c r="LU35" s="518"/>
      <c r="LV35" s="518"/>
      <c r="LW35" s="518"/>
      <c r="LX35" s="518"/>
      <c r="LY35" s="518"/>
      <c r="LZ35" s="518"/>
      <c r="MA35" s="518"/>
      <c r="MB35" s="518"/>
      <c r="MC35" s="518"/>
      <c r="MD35" s="518"/>
      <c r="ME35" s="518"/>
      <c r="MF35" s="518"/>
      <c r="MG35" s="518"/>
      <c r="MH35" s="518"/>
      <c r="MI35" s="518"/>
      <c r="MJ35" s="518"/>
      <c r="MK35" s="518"/>
      <c r="ML35" s="518"/>
      <c r="MM35" s="518"/>
      <c r="MN35" s="518"/>
      <c r="MO35" s="518"/>
      <c r="MP35" s="518"/>
      <c r="MQ35" s="518"/>
      <c r="MR35" s="518"/>
      <c r="MS35" s="518"/>
      <c r="MT35" s="518"/>
      <c r="MU35" s="518"/>
      <c r="MV35" s="518"/>
      <c r="MW35" s="518"/>
      <c r="MX35" s="518"/>
      <c r="MY35" s="518"/>
      <c r="MZ35" s="518"/>
      <c r="NA35" s="518"/>
      <c r="NB35" s="518"/>
      <c r="NC35" s="518"/>
      <c r="ND35" s="518"/>
      <c r="NE35" s="518"/>
      <c r="NF35" s="518"/>
      <c r="NG35" s="518"/>
      <c r="NH35" s="518"/>
      <c r="NI35" s="518"/>
      <c r="NJ35" s="518"/>
      <c r="NK35" s="518"/>
      <c r="NL35" s="518"/>
      <c r="NM35" s="518"/>
      <c r="NN35" s="518"/>
      <c r="NO35" s="518"/>
      <c r="NP35" s="518"/>
      <c r="NQ35" s="518"/>
      <c r="NR35" s="518"/>
      <c r="NS35" s="518"/>
      <c r="NT35" s="518"/>
      <c r="NU35" s="518"/>
      <c r="NV35" s="518"/>
      <c r="NW35" s="518"/>
      <c r="NX35" s="518"/>
      <c r="NY35" s="518"/>
      <c r="NZ35" s="518"/>
      <c r="OA35" s="518"/>
      <c r="OB35" s="518"/>
      <c r="OC35" s="518"/>
      <c r="OD35" s="518"/>
      <c r="OE35" s="518"/>
      <c r="OF35" s="518"/>
      <c r="OG35" s="518"/>
      <c r="OH35" s="518"/>
      <c r="OI35" s="518"/>
      <c r="OJ35" s="518"/>
      <c r="OK35" s="518"/>
      <c r="OL35" s="518"/>
      <c r="OM35" s="518"/>
      <c r="ON35" s="518"/>
      <c r="OO35" s="518"/>
      <c r="OP35" s="518"/>
      <c r="OQ35" s="518"/>
      <c r="OR35" s="518"/>
      <c r="OS35" s="518"/>
      <c r="OT35" s="518"/>
      <c r="OU35" s="518"/>
      <c r="OV35" s="518"/>
      <c r="OW35" s="518"/>
      <c r="OX35" s="518"/>
      <c r="OY35" s="518"/>
      <c r="OZ35" s="518"/>
      <c r="PA35" s="518"/>
      <c r="PB35" s="518"/>
      <c r="PC35" s="518"/>
      <c r="PD35" s="518"/>
      <c r="PE35" s="518"/>
      <c r="PF35" s="518"/>
      <c r="PG35" s="518"/>
      <c r="PH35" s="518"/>
      <c r="PI35" s="518"/>
      <c r="PJ35" s="518"/>
      <c r="PK35" s="518"/>
      <c r="PL35" s="518"/>
      <c r="PM35" s="518"/>
      <c r="PN35" s="518"/>
      <c r="PO35" s="518"/>
      <c r="PP35" s="518"/>
      <c r="PQ35" s="518"/>
      <c r="PR35" s="518"/>
      <c r="PS35" s="518"/>
      <c r="PT35" s="518"/>
      <c r="PU35" s="518"/>
      <c r="PV35" s="518"/>
      <c r="PW35" s="518"/>
      <c r="PX35" s="518"/>
      <c r="PY35" s="518"/>
      <c r="PZ35" s="518"/>
      <c r="QA35" s="518"/>
      <c r="QB35" s="518"/>
      <c r="QC35" s="518"/>
      <c r="QD35" s="518"/>
      <c r="QE35" s="518"/>
      <c r="QF35" s="518"/>
      <c r="QG35" s="518"/>
      <c r="QH35" s="518"/>
      <c r="QI35" s="518"/>
      <c r="QJ35" s="518"/>
      <c r="QK35" s="518"/>
      <c r="QL35" s="518"/>
      <c r="QM35" s="518"/>
      <c r="QN35" s="518"/>
      <c r="QO35" s="518"/>
      <c r="QP35" s="518"/>
      <c r="QQ35" s="518"/>
      <c r="QR35" s="518"/>
      <c r="QS35" s="518"/>
      <c r="QT35" s="518"/>
      <c r="QU35" s="518"/>
      <c r="QV35" s="518"/>
      <c r="QW35" s="518"/>
      <c r="QX35" s="518"/>
      <c r="QY35" s="518"/>
      <c r="QZ35" s="518"/>
      <c r="RA35" s="518"/>
      <c r="RB35" s="518"/>
      <c r="RC35" s="518"/>
      <c r="RD35" s="518"/>
      <c r="RE35" s="518"/>
      <c r="RF35" s="518"/>
      <c r="RG35" s="518"/>
      <c r="RH35" s="518"/>
      <c r="RI35" s="518"/>
      <c r="RJ35" s="518"/>
      <c r="RK35" s="518"/>
      <c r="RL35" s="518"/>
      <c r="RM35" s="518"/>
      <c r="RN35" s="518"/>
      <c r="RO35" s="518"/>
      <c r="RP35" s="518"/>
      <c r="RQ35" s="518"/>
      <c r="RR35" s="518"/>
      <c r="RS35" s="518"/>
      <c r="RT35" s="518"/>
      <c r="RU35" s="518"/>
      <c r="RV35" s="518"/>
      <c r="RW35" s="518"/>
      <c r="RX35" s="518"/>
      <c r="RY35" s="518"/>
      <c r="RZ35" s="518"/>
      <c r="SA35" s="518"/>
      <c r="SB35" s="518"/>
      <c r="SC35" s="518"/>
      <c r="SD35" s="518"/>
      <c r="SE35" s="518"/>
      <c r="SF35" s="518"/>
      <c r="SG35" s="518"/>
      <c r="SH35" s="518"/>
      <c r="SI35" s="518"/>
      <c r="SJ35" s="518"/>
      <c r="SK35" s="518"/>
      <c r="SL35" s="518"/>
      <c r="SM35" s="518"/>
      <c r="SN35" s="518"/>
      <c r="SO35" s="518"/>
      <c r="SP35" s="518"/>
      <c r="SQ35" s="518"/>
      <c r="SR35" s="518"/>
      <c r="SS35" s="518"/>
      <c r="ST35" s="518"/>
      <c r="SU35" s="518"/>
      <c r="SV35" s="518"/>
      <c r="SW35" s="518"/>
      <c r="SX35" s="518"/>
      <c r="SY35" s="518"/>
      <c r="SZ35" s="518"/>
      <c r="TA35" s="518"/>
      <c r="TB35" s="518"/>
      <c r="TC35" s="518"/>
      <c r="TD35" s="518"/>
      <c r="TE35" s="518"/>
      <c r="TF35" s="518"/>
      <c r="TG35" s="518"/>
      <c r="TH35" s="518"/>
      <c r="TI35" s="518"/>
      <c r="TJ35" s="518"/>
      <c r="TK35" s="518"/>
      <c r="TL35" s="518"/>
      <c r="TM35" s="518"/>
      <c r="TN35" s="518"/>
      <c r="TO35" s="518"/>
      <c r="TP35" s="518"/>
      <c r="TQ35" s="518"/>
      <c r="TR35" s="518"/>
      <c r="TS35" s="518"/>
      <c r="TT35" s="518"/>
      <c r="TU35" s="518"/>
      <c r="TV35" s="518"/>
      <c r="TW35" s="518"/>
      <c r="TX35" s="518"/>
      <c r="TY35" s="518"/>
      <c r="TZ35" s="518"/>
      <c r="UA35" s="518"/>
      <c r="UB35" s="518"/>
      <c r="UC35" s="518"/>
      <c r="UD35" s="518"/>
      <c r="UE35" s="518"/>
      <c r="UF35" s="518"/>
      <c r="UG35" s="518"/>
      <c r="UH35" s="518"/>
      <c r="UI35" s="518"/>
      <c r="UJ35" s="518"/>
      <c r="UK35" s="518"/>
      <c r="UL35" s="518"/>
      <c r="UM35" s="518"/>
      <c r="UN35" s="518"/>
      <c r="UO35" s="518"/>
      <c r="UP35" s="518"/>
      <c r="UQ35" s="518"/>
      <c r="UR35" s="518"/>
      <c r="US35" s="518"/>
      <c r="UT35" s="518"/>
      <c r="UU35" s="518"/>
      <c r="UV35" s="518"/>
      <c r="UW35" s="518"/>
      <c r="UX35" s="518"/>
      <c r="UY35" s="518"/>
      <c r="UZ35" s="518"/>
      <c r="VA35" s="518"/>
      <c r="VB35" s="518"/>
      <c r="VC35" s="518"/>
      <c r="VD35" s="518"/>
      <c r="VE35" s="518"/>
      <c r="VF35" s="518"/>
      <c r="VG35" s="518"/>
      <c r="VH35" s="518"/>
      <c r="VI35" s="518"/>
      <c r="VJ35" s="518"/>
      <c r="VK35" s="518"/>
      <c r="VL35" s="518"/>
      <c r="VM35" s="518"/>
      <c r="VN35" s="518"/>
      <c r="VO35" s="518"/>
      <c r="VP35" s="518"/>
      <c r="VQ35" s="518"/>
      <c r="VR35" s="518"/>
      <c r="VS35" s="518"/>
      <c r="VT35" s="518"/>
      <c r="VU35" s="518"/>
      <c r="VV35" s="518"/>
      <c r="VW35" s="518"/>
      <c r="VX35" s="518"/>
      <c r="VY35" s="518"/>
      <c r="VZ35" s="518"/>
      <c r="WA35" s="518"/>
      <c r="WB35" s="518"/>
      <c r="WC35" s="518"/>
      <c r="WD35" s="518"/>
      <c r="WE35" s="518"/>
      <c r="WF35" s="518"/>
      <c r="WG35" s="518"/>
      <c r="WH35" s="518"/>
      <c r="WI35" s="518"/>
      <c r="WJ35" s="518"/>
      <c r="WK35" s="518"/>
      <c r="WL35" s="518"/>
      <c r="WM35" s="518"/>
      <c r="WN35" s="518"/>
      <c r="WO35" s="518"/>
      <c r="WP35" s="518"/>
      <c r="WQ35" s="518"/>
      <c r="WR35" s="518"/>
      <c r="WS35" s="518"/>
      <c r="WT35" s="518"/>
      <c r="WU35" s="518"/>
      <c r="WV35" s="518"/>
      <c r="WW35" s="518"/>
      <c r="WX35" s="518"/>
      <c r="WY35" s="518"/>
      <c r="WZ35" s="518"/>
      <c r="XA35" s="518"/>
      <c r="XB35" s="518"/>
      <c r="XC35" s="518"/>
      <c r="XD35" s="518"/>
      <c r="XE35" s="518"/>
      <c r="XF35" s="518"/>
      <c r="XG35" s="518"/>
      <c r="XH35" s="518"/>
      <c r="XI35" s="518"/>
      <c r="XJ35" s="518"/>
      <c r="XK35" s="518"/>
      <c r="XL35" s="518"/>
      <c r="XM35" s="518"/>
      <c r="XN35" s="518"/>
      <c r="XO35" s="518"/>
      <c r="XP35" s="518"/>
      <c r="XQ35" s="518"/>
      <c r="XR35" s="518"/>
      <c r="XS35" s="518"/>
      <c r="XT35" s="518"/>
      <c r="XU35" s="518"/>
      <c r="XV35" s="518"/>
      <c r="XW35" s="518"/>
      <c r="XX35" s="518"/>
      <c r="XY35" s="518"/>
      <c r="XZ35" s="518"/>
      <c r="YA35" s="518"/>
      <c r="YB35" s="518"/>
      <c r="YC35" s="518"/>
      <c r="YD35" s="518"/>
      <c r="YE35" s="518"/>
      <c r="YF35" s="518"/>
      <c r="YG35" s="518"/>
      <c r="YH35" s="518"/>
      <c r="YI35" s="518"/>
      <c r="YJ35" s="518"/>
      <c r="YK35" s="518"/>
      <c r="YL35" s="518"/>
      <c r="YM35" s="518"/>
      <c r="YN35" s="518"/>
      <c r="YO35" s="518"/>
      <c r="YP35" s="518"/>
      <c r="YQ35" s="518"/>
      <c r="YR35" s="518"/>
      <c r="YS35" s="518"/>
      <c r="YT35" s="518"/>
      <c r="YU35" s="518"/>
      <c r="YV35" s="518"/>
      <c r="YW35" s="518"/>
      <c r="YX35" s="518"/>
      <c r="YY35" s="518"/>
      <c r="YZ35" s="518"/>
      <c r="ZA35" s="518"/>
      <c r="ZB35" s="518"/>
      <c r="ZC35" s="518"/>
      <c r="ZD35" s="518"/>
      <c r="ZE35" s="518"/>
      <c r="ZF35" s="518"/>
      <c r="ZG35" s="518"/>
      <c r="ZH35" s="518"/>
      <c r="ZI35" s="518"/>
      <c r="ZJ35" s="518"/>
      <c r="ZK35" s="518"/>
      <c r="ZL35" s="518"/>
      <c r="ZM35" s="518"/>
      <c r="ZN35" s="518"/>
      <c r="ZO35" s="518"/>
      <c r="ZP35" s="518"/>
      <c r="ZQ35" s="518"/>
      <c r="ZR35" s="518"/>
      <c r="ZS35" s="518"/>
      <c r="ZT35" s="518"/>
      <c r="ZU35" s="518"/>
      <c r="ZV35" s="518"/>
      <c r="ZW35" s="518"/>
      <c r="ZX35" s="518"/>
      <c r="ZY35" s="518"/>
      <c r="ZZ35" s="518"/>
      <c r="AAA35" s="518"/>
      <c r="AAB35" s="518"/>
      <c r="AAC35" s="518"/>
      <c r="AAD35" s="518"/>
      <c r="AAE35" s="518"/>
      <c r="AAF35" s="518"/>
      <c r="AAG35" s="518"/>
      <c r="AAH35" s="518"/>
      <c r="AAI35" s="518"/>
      <c r="AAJ35" s="518"/>
      <c r="AAK35" s="518"/>
      <c r="AAL35" s="518"/>
      <c r="AAM35" s="518"/>
      <c r="AAN35" s="518"/>
      <c r="AAO35" s="518"/>
      <c r="AAP35" s="518"/>
      <c r="AAQ35" s="518"/>
      <c r="AAR35" s="518"/>
      <c r="AAS35" s="518"/>
      <c r="AAT35" s="518"/>
      <c r="AAU35" s="518"/>
      <c r="AAV35" s="518"/>
      <c r="AAW35" s="518"/>
      <c r="AAX35" s="518"/>
      <c r="AAY35" s="518"/>
      <c r="AAZ35" s="518"/>
      <c r="ABA35" s="518"/>
      <c r="ABB35" s="518"/>
      <c r="ABC35" s="518"/>
      <c r="ABD35" s="518"/>
      <c r="ABE35" s="518"/>
      <c r="ABF35" s="518"/>
      <c r="ABG35" s="518"/>
      <c r="ABH35" s="518"/>
      <c r="ABI35" s="518"/>
      <c r="ABJ35" s="518"/>
      <c r="ABK35" s="518"/>
      <c r="ABL35" s="518"/>
      <c r="ABM35" s="518"/>
      <c r="ABN35" s="518"/>
      <c r="ABO35" s="518"/>
      <c r="ABP35" s="518"/>
      <c r="ABQ35" s="518"/>
      <c r="ABR35" s="518"/>
      <c r="ABS35" s="518"/>
      <c r="ABT35" s="518"/>
      <c r="ABU35" s="518"/>
      <c r="ABV35" s="518"/>
      <c r="ABW35" s="518"/>
      <c r="ABX35" s="518"/>
      <c r="ABY35" s="518"/>
      <c r="ABZ35" s="518"/>
      <c r="ACA35" s="518"/>
      <c r="ACB35" s="518"/>
      <c r="ACC35" s="518"/>
      <c r="ACD35" s="518"/>
      <c r="ACE35" s="518"/>
      <c r="ACF35" s="518"/>
      <c r="ACG35" s="518"/>
      <c r="ACH35" s="518"/>
      <c r="ACI35" s="518"/>
      <c r="ACJ35" s="518"/>
      <c r="ACK35" s="518"/>
      <c r="ACL35" s="518"/>
      <c r="ACM35" s="518"/>
      <c r="ACN35" s="518"/>
      <c r="ACO35" s="518"/>
      <c r="ACP35" s="518"/>
      <c r="ACQ35" s="518"/>
      <c r="ACR35" s="518"/>
      <c r="ACS35" s="518"/>
      <c r="ACT35" s="518"/>
      <c r="ACU35" s="518"/>
      <c r="ACV35" s="518"/>
      <c r="ACW35" s="518"/>
      <c r="ACX35" s="518"/>
      <c r="ACY35" s="518"/>
      <c r="ACZ35" s="518"/>
      <c r="ADA35" s="518"/>
      <c r="ADB35" s="518"/>
      <c r="ADC35" s="518"/>
      <c r="ADD35" s="518"/>
      <c r="ADE35" s="518"/>
      <c r="ADF35" s="518"/>
      <c r="ADG35" s="518"/>
      <c r="ADH35" s="518"/>
      <c r="ADI35" s="518"/>
      <c r="ADJ35" s="518"/>
      <c r="ADK35" s="518"/>
      <c r="ADL35" s="518"/>
      <c r="ADM35" s="518"/>
      <c r="ADN35" s="518"/>
      <c r="ADO35" s="518"/>
      <c r="ADP35" s="518"/>
      <c r="ADQ35" s="518"/>
      <c r="ADR35" s="518"/>
      <c r="ADS35" s="518"/>
      <c r="ADT35" s="518"/>
      <c r="ADU35" s="518"/>
      <c r="ADV35" s="518"/>
      <c r="ADW35" s="518"/>
      <c r="ADX35" s="518"/>
      <c r="ADY35" s="518"/>
      <c r="ADZ35" s="518"/>
      <c r="AEA35" s="518"/>
      <c r="AEB35" s="518"/>
      <c r="AEC35" s="518"/>
      <c r="AED35" s="518"/>
      <c r="AEE35" s="518"/>
      <c r="AEF35" s="518"/>
      <c r="AEG35" s="518"/>
      <c r="AEH35" s="518"/>
      <c r="AEI35" s="518"/>
      <c r="AEJ35" s="518"/>
      <c r="AEK35" s="518"/>
      <c r="AEL35" s="518"/>
      <c r="AEM35" s="518"/>
      <c r="AEN35" s="518"/>
      <c r="AEO35" s="518"/>
      <c r="AEP35" s="518"/>
      <c r="AEQ35" s="518"/>
      <c r="AER35" s="518"/>
      <c r="AES35" s="518"/>
      <c r="AET35" s="518"/>
      <c r="AEU35" s="518"/>
      <c r="AEV35" s="518"/>
      <c r="AEW35" s="518"/>
      <c r="AEX35" s="518"/>
      <c r="AEY35" s="518"/>
      <c r="AEZ35" s="518"/>
      <c r="AFA35" s="518"/>
      <c r="AFB35" s="518"/>
      <c r="AFC35" s="518"/>
      <c r="AFD35" s="518"/>
      <c r="AFE35" s="518"/>
      <c r="AFF35" s="518"/>
      <c r="AFG35" s="518"/>
      <c r="AFH35" s="518"/>
      <c r="AFI35" s="518"/>
      <c r="AFJ35" s="518"/>
      <c r="AFK35" s="518"/>
      <c r="AFL35" s="518"/>
      <c r="AFM35" s="518"/>
      <c r="AFN35" s="518"/>
      <c r="AFO35" s="518"/>
      <c r="AFP35" s="518"/>
      <c r="AFQ35" s="518"/>
      <c r="AFR35" s="518"/>
      <c r="AFS35" s="518"/>
      <c r="AFT35" s="518"/>
      <c r="AFU35" s="518"/>
      <c r="AFV35" s="518"/>
      <c r="AFW35" s="518"/>
      <c r="AFX35" s="518"/>
      <c r="AFY35" s="518"/>
      <c r="AFZ35" s="518"/>
      <c r="AGA35" s="518"/>
      <c r="AGB35" s="518"/>
      <c r="AGC35" s="518"/>
      <c r="AGD35" s="518"/>
      <c r="AGE35" s="518"/>
      <c r="AGF35" s="518"/>
      <c r="AGG35" s="518"/>
      <c r="AGH35" s="518"/>
      <c r="AGI35" s="518"/>
      <c r="AGJ35" s="518"/>
      <c r="AGK35" s="518"/>
      <c r="AGL35" s="518"/>
      <c r="AGM35" s="518"/>
      <c r="AGN35" s="518"/>
      <c r="AGO35" s="518"/>
      <c r="AGP35" s="518"/>
      <c r="AGQ35" s="518"/>
      <c r="AGR35" s="518"/>
      <c r="AGS35" s="518"/>
      <c r="AGT35" s="518"/>
      <c r="AGU35" s="518"/>
      <c r="AGV35" s="518"/>
      <c r="AGW35" s="518"/>
      <c r="AGX35" s="518"/>
      <c r="AGY35" s="518"/>
      <c r="AGZ35" s="518"/>
      <c r="AHA35" s="518"/>
      <c r="AHB35" s="518"/>
      <c r="AHC35" s="518"/>
      <c r="AHD35" s="518"/>
      <c r="AHE35" s="518"/>
      <c r="AHF35" s="518"/>
      <c r="AHG35" s="518"/>
      <c r="AHH35" s="518"/>
      <c r="AHI35" s="518"/>
      <c r="AHJ35" s="518"/>
      <c r="AHK35" s="518"/>
      <c r="AHL35" s="518"/>
      <c r="AHM35" s="518"/>
      <c r="AHN35" s="518"/>
      <c r="AHO35" s="518"/>
      <c r="AHP35" s="518"/>
      <c r="AHQ35" s="518"/>
      <c r="AHR35" s="518"/>
      <c r="AHS35" s="518"/>
      <c r="AHT35" s="518"/>
      <c r="AHU35" s="518"/>
      <c r="AHV35" s="518"/>
      <c r="AHW35" s="518"/>
      <c r="AHX35" s="518"/>
      <c r="AHY35" s="518"/>
      <c r="AHZ35" s="518"/>
      <c r="AIA35" s="518"/>
      <c r="AIB35" s="518"/>
      <c r="AIC35" s="518"/>
      <c r="AID35" s="518"/>
      <c r="AIE35" s="518"/>
      <c r="AIF35" s="518"/>
      <c r="AIG35" s="518"/>
      <c r="AIH35" s="518"/>
      <c r="AII35" s="518"/>
      <c r="AIJ35" s="518"/>
      <c r="AIK35" s="518"/>
      <c r="AIL35" s="518"/>
      <c r="AIM35" s="518"/>
      <c r="AIN35" s="518"/>
      <c r="AIO35" s="518"/>
      <c r="AIP35" s="518"/>
      <c r="AIQ35" s="518"/>
      <c r="AIR35" s="518"/>
      <c r="AIS35" s="518"/>
      <c r="AIT35" s="518"/>
      <c r="AIU35" s="518"/>
      <c r="AIV35" s="518"/>
      <c r="AIW35" s="518"/>
      <c r="AIX35" s="518"/>
      <c r="AIY35" s="518"/>
      <c r="AIZ35" s="518"/>
      <c r="AJA35" s="518"/>
      <c r="AJB35" s="518"/>
      <c r="AJC35" s="518"/>
      <c r="AJD35" s="518"/>
      <c r="AJE35" s="518"/>
      <c r="AJF35" s="518"/>
      <c r="AJG35" s="518"/>
      <c r="AJH35" s="518"/>
      <c r="AJI35" s="518"/>
      <c r="AJJ35" s="518"/>
      <c r="AJK35" s="518"/>
      <c r="AJL35" s="518"/>
      <c r="AJM35" s="518"/>
      <c r="AJN35" s="518"/>
      <c r="AJO35" s="518"/>
      <c r="AJP35" s="518"/>
      <c r="AJQ35" s="518"/>
      <c r="AJR35" s="518"/>
      <c r="AJS35" s="518"/>
      <c r="AJT35" s="518"/>
      <c r="AJU35" s="518"/>
      <c r="AJV35" s="518"/>
      <c r="AJW35" s="518"/>
      <c r="AJX35" s="518"/>
      <c r="AJY35" s="518"/>
      <c r="AJZ35" s="518"/>
      <c r="AKA35" s="518"/>
      <c r="AKB35" s="518"/>
      <c r="AKC35" s="518"/>
      <c r="AKD35" s="518"/>
      <c r="AKE35" s="518"/>
      <c r="AKF35" s="518"/>
      <c r="AKG35" s="518"/>
      <c r="AKH35" s="518"/>
      <c r="AKI35" s="518"/>
      <c r="AKJ35" s="518"/>
      <c r="AKK35" s="518"/>
      <c r="AKL35" s="518"/>
      <c r="AKM35" s="518"/>
      <c r="AKN35" s="518"/>
      <c r="AKO35" s="518"/>
      <c r="AKP35" s="518"/>
      <c r="AKQ35" s="518"/>
      <c r="AKR35" s="518"/>
      <c r="AKS35" s="518"/>
      <c r="AKT35" s="518"/>
      <c r="AKU35" s="518"/>
      <c r="AKV35" s="518"/>
      <c r="AKW35" s="518"/>
      <c r="AKX35" s="518"/>
      <c r="AKY35" s="518"/>
      <c r="AKZ35" s="518"/>
      <c r="ALA35" s="518"/>
      <c r="ALB35" s="518"/>
      <c r="ALC35" s="518"/>
      <c r="ALD35" s="518"/>
      <c r="ALE35" s="518"/>
      <c r="ALF35" s="518"/>
      <c r="ALG35" s="518"/>
      <c r="ALH35" s="518"/>
      <c r="ALI35" s="518"/>
      <c r="ALJ35" s="518"/>
      <c r="ALK35" s="518"/>
      <c r="ALL35" s="518"/>
      <c r="ALM35" s="518"/>
      <c r="ALN35" s="518"/>
      <c r="ALO35" s="518"/>
      <c r="ALP35" s="518"/>
      <c r="ALQ35" s="518"/>
      <c r="ALR35" s="518"/>
      <c r="ALS35" s="518"/>
      <c r="ALT35" s="518"/>
      <c r="ALU35" s="518"/>
      <c r="ALV35" s="518"/>
      <c r="ALW35" s="518"/>
      <c r="ALX35" s="518"/>
      <c r="ALY35" s="518"/>
      <c r="ALZ35" s="518"/>
      <c r="AMA35" s="518"/>
      <c r="AMB35" s="518"/>
      <c r="AMC35" s="518"/>
      <c r="AMD35" s="518"/>
      <c r="AME35" s="518"/>
      <c r="AMF35" s="518"/>
      <c r="AMG35" s="518"/>
      <c r="AMH35" s="518"/>
    </row>
    <row r="36" spans="2:1022" s="514" customFormat="1" ht="15" hidden="1" customHeight="1" x14ac:dyDescent="0.3">
      <c r="B36" s="885">
        <v>2</v>
      </c>
      <c r="C36" s="541"/>
      <c r="D36" s="541"/>
      <c r="E36" s="541"/>
      <c r="F36" s="530"/>
      <c r="G36" s="531"/>
      <c r="H36" s="531"/>
      <c r="I36" s="533"/>
      <c r="J36" s="886"/>
      <c r="K36" s="886"/>
      <c r="L36" s="886"/>
      <c r="M36" s="886"/>
      <c r="N36" s="884" t="s">
        <v>409</v>
      </c>
      <c r="O36" s="884"/>
      <c r="P36" s="541">
        <f>H36</f>
        <v>0</v>
      </c>
      <c r="Q36" s="541"/>
      <c r="R36" s="552"/>
      <c r="S36" s="518"/>
      <c r="T36" s="518"/>
      <c r="U36" s="518"/>
      <c r="V36" s="518"/>
      <c r="W36" s="518"/>
      <c r="X36" s="518"/>
      <c r="Y36" s="518"/>
      <c r="Z36" s="518"/>
      <c r="AA36" s="518"/>
      <c r="AB36" s="518"/>
      <c r="AC36" s="518"/>
      <c r="AD36" s="518"/>
      <c r="AE36" s="518"/>
      <c r="AF36" s="518"/>
      <c r="AG36" s="518"/>
      <c r="AH36" s="518"/>
      <c r="AI36" s="518"/>
      <c r="AJ36" s="518"/>
      <c r="AK36" s="518"/>
      <c r="AL36" s="518"/>
      <c r="AM36" s="518"/>
      <c r="AN36" s="518"/>
      <c r="AO36" s="518"/>
      <c r="AP36" s="518"/>
      <c r="AQ36" s="518"/>
      <c r="AR36" s="518"/>
      <c r="AS36" s="518"/>
      <c r="AT36" s="518"/>
      <c r="AU36" s="518"/>
      <c r="AV36" s="518"/>
      <c r="AW36" s="518"/>
      <c r="AX36" s="518"/>
      <c r="AY36" s="518"/>
      <c r="AZ36" s="518"/>
      <c r="BA36" s="518"/>
      <c r="BB36" s="518"/>
      <c r="BC36" s="518"/>
      <c r="BD36" s="518"/>
      <c r="BE36" s="518"/>
      <c r="BF36" s="518"/>
      <c r="BG36" s="518"/>
      <c r="BH36" s="518"/>
      <c r="BI36" s="518"/>
      <c r="BJ36" s="518"/>
      <c r="BK36" s="518"/>
      <c r="BL36" s="518"/>
      <c r="BM36" s="518"/>
      <c r="BN36" s="518"/>
      <c r="BO36" s="518"/>
      <c r="BP36" s="518"/>
      <c r="BQ36" s="518"/>
      <c r="BR36" s="518"/>
      <c r="BS36" s="518"/>
      <c r="BT36" s="518"/>
      <c r="BU36" s="518"/>
      <c r="BV36" s="518"/>
      <c r="BW36" s="518"/>
      <c r="BX36" s="518"/>
      <c r="BY36" s="518"/>
      <c r="BZ36" s="518"/>
      <c r="CA36" s="518"/>
      <c r="CB36" s="518"/>
      <c r="CC36" s="518"/>
      <c r="CD36" s="518"/>
      <c r="CE36" s="518"/>
      <c r="CF36" s="518"/>
      <c r="CG36" s="518"/>
      <c r="CH36" s="518"/>
      <c r="CI36" s="518"/>
      <c r="CJ36" s="518"/>
      <c r="CK36" s="518"/>
      <c r="CL36" s="518"/>
      <c r="CM36" s="518"/>
      <c r="CN36" s="518"/>
      <c r="CO36" s="518"/>
      <c r="CP36" s="518"/>
      <c r="CQ36" s="518"/>
      <c r="CR36" s="518"/>
      <c r="CS36" s="518"/>
      <c r="CT36" s="518"/>
      <c r="CU36" s="518"/>
      <c r="CV36" s="518"/>
      <c r="CW36" s="518"/>
      <c r="CX36" s="518"/>
      <c r="CY36" s="518"/>
      <c r="CZ36" s="518"/>
      <c r="DA36" s="518"/>
      <c r="DB36" s="518"/>
      <c r="DC36" s="518"/>
      <c r="DD36" s="518"/>
      <c r="DE36" s="518"/>
      <c r="DF36" s="518"/>
      <c r="DG36" s="518"/>
      <c r="DH36" s="518"/>
      <c r="DI36" s="518"/>
      <c r="DJ36" s="518"/>
      <c r="DK36" s="518"/>
      <c r="DL36" s="518"/>
      <c r="DM36" s="518"/>
      <c r="DN36" s="518"/>
      <c r="DO36" s="518"/>
      <c r="DP36" s="518"/>
      <c r="DQ36" s="518"/>
      <c r="DR36" s="518"/>
      <c r="DS36" s="518"/>
      <c r="DT36" s="518"/>
      <c r="DU36" s="518"/>
      <c r="DV36" s="518"/>
      <c r="DW36" s="518"/>
      <c r="DX36" s="518"/>
      <c r="DY36" s="518"/>
      <c r="DZ36" s="518"/>
      <c r="EA36" s="518"/>
      <c r="EB36" s="518"/>
      <c r="EC36" s="518"/>
      <c r="ED36" s="518"/>
      <c r="EE36" s="518"/>
      <c r="EF36" s="518"/>
      <c r="EG36" s="518"/>
      <c r="EH36" s="518"/>
      <c r="EI36" s="518"/>
      <c r="EJ36" s="518"/>
      <c r="EK36" s="518"/>
      <c r="EL36" s="518"/>
      <c r="EM36" s="518"/>
      <c r="EN36" s="518"/>
      <c r="EO36" s="518"/>
      <c r="EP36" s="518"/>
      <c r="EQ36" s="518"/>
      <c r="ER36" s="518"/>
      <c r="ES36" s="518"/>
      <c r="ET36" s="518"/>
      <c r="EU36" s="518"/>
      <c r="EV36" s="518"/>
      <c r="EW36" s="518"/>
      <c r="EX36" s="518"/>
      <c r="EY36" s="518"/>
      <c r="EZ36" s="518"/>
      <c r="FA36" s="518"/>
      <c r="FB36" s="518"/>
      <c r="FC36" s="518"/>
      <c r="FD36" s="518"/>
      <c r="FE36" s="518"/>
      <c r="FF36" s="518"/>
      <c r="FG36" s="518"/>
      <c r="FH36" s="518"/>
      <c r="FI36" s="518"/>
      <c r="FJ36" s="518"/>
      <c r="FK36" s="518"/>
      <c r="FL36" s="518"/>
      <c r="FM36" s="518"/>
      <c r="FN36" s="518"/>
      <c r="FO36" s="518"/>
      <c r="FP36" s="518"/>
      <c r="FQ36" s="518"/>
      <c r="FR36" s="518"/>
      <c r="FS36" s="518"/>
      <c r="FT36" s="518"/>
      <c r="FU36" s="518"/>
      <c r="FV36" s="518"/>
      <c r="FW36" s="518"/>
      <c r="FX36" s="518"/>
      <c r="FY36" s="518"/>
      <c r="FZ36" s="518"/>
      <c r="GA36" s="518"/>
      <c r="GB36" s="518"/>
      <c r="GC36" s="518"/>
      <c r="GD36" s="518"/>
      <c r="GE36" s="518"/>
      <c r="GF36" s="518"/>
      <c r="GG36" s="518"/>
      <c r="GH36" s="518"/>
      <c r="GI36" s="518"/>
      <c r="GJ36" s="518"/>
      <c r="GK36" s="518"/>
      <c r="GL36" s="518"/>
      <c r="GM36" s="518"/>
      <c r="GN36" s="518"/>
      <c r="GO36" s="518"/>
      <c r="GP36" s="518"/>
      <c r="GQ36" s="518"/>
      <c r="GR36" s="518"/>
      <c r="GS36" s="518"/>
      <c r="GT36" s="518"/>
      <c r="GU36" s="518"/>
      <c r="GV36" s="518"/>
      <c r="GW36" s="518"/>
      <c r="GX36" s="518"/>
      <c r="GY36" s="518"/>
      <c r="GZ36" s="518"/>
      <c r="HA36" s="518"/>
      <c r="HB36" s="518"/>
      <c r="HC36" s="518"/>
      <c r="HD36" s="518"/>
      <c r="HE36" s="518"/>
      <c r="HF36" s="518"/>
      <c r="HG36" s="518"/>
      <c r="HH36" s="518"/>
      <c r="HI36" s="518"/>
      <c r="HJ36" s="518"/>
      <c r="HK36" s="518"/>
      <c r="HL36" s="518"/>
      <c r="HM36" s="518"/>
      <c r="HN36" s="518"/>
      <c r="HO36" s="518"/>
      <c r="HP36" s="518"/>
      <c r="HQ36" s="518"/>
      <c r="HR36" s="518"/>
      <c r="HS36" s="518"/>
      <c r="HT36" s="518"/>
      <c r="HU36" s="518"/>
      <c r="HV36" s="518"/>
      <c r="HW36" s="518"/>
      <c r="HX36" s="518"/>
      <c r="HY36" s="518"/>
      <c r="HZ36" s="518"/>
      <c r="IA36" s="518"/>
      <c r="IB36" s="518"/>
      <c r="IC36" s="518"/>
      <c r="ID36" s="518"/>
      <c r="IE36" s="518"/>
      <c r="IF36" s="518"/>
      <c r="IG36" s="518"/>
      <c r="IH36" s="518"/>
      <c r="II36" s="518"/>
      <c r="IJ36" s="518"/>
      <c r="IK36" s="518"/>
      <c r="IL36" s="518"/>
      <c r="IM36" s="518"/>
      <c r="IN36" s="518"/>
      <c r="IO36" s="518"/>
      <c r="IP36" s="518"/>
      <c r="IQ36" s="518"/>
      <c r="IR36" s="518"/>
      <c r="IS36" s="518"/>
      <c r="IT36" s="518"/>
      <c r="IU36" s="518"/>
      <c r="IV36" s="518"/>
      <c r="IW36" s="518"/>
      <c r="IX36" s="518"/>
      <c r="IY36" s="518"/>
      <c r="IZ36" s="518"/>
      <c r="JA36" s="518"/>
      <c r="JB36" s="518"/>
      <c r="JC36" s="518"/>
      <c r="JD36" s="518"/>
      <c r="JE36" s="518"/>
      <c r="JF36" s="518"/>
      <c r="JG36" s="518"/>
      <c r="JH36" s="518"/>
      <c r="JI36" s="518"/>
      <c r="JJ36" s="518"/>
      <c r="JK36" s="518"/>
      <c r="JL36" s="518"/>
      <c r="JM36" s="518"/>
      <c r="JN36" s="518"/>
      <c r="JO36" s="518"/>
      <c r="JP36" s="518"/>
      <c r="JQ36" s="518"/>
      <c r="JR36" s="518"/>
      <c r="JS36" s="518"/>
      <c r="JT36" s="518"/>
      <c r="JU36" s="518"/>
      <c r="JV36" s="518"/>
      <c r="JW36" s="518"/>
      <c r="JX36" s="518"/>
      <c r="JY36" s="518"/>
      <c r="JZ36" s="518"/>
      <c r="KA36" s="518"/>
      <c r="KB36" s="518"/>
      <c r="KC36" s="518"/>
      <c r="KD36" s="518"/>
      <c r="KE36" s="518"/>
      <c r="KF36" s="518"/>
      <c r="KG36" s="518"/>
      <c r="KH36" s="518"/>
      <c r="KI36" s="518"/>
      <c r="KJ36" s="518"/>
      <c r="KK36" s="518"/>
      <c r="KL36" s="518"/>
      <c r="KM36" s="518"/>
      <c r="KN36" s="518"/>
      <c r="KO36" s="518"/>
      <c r="KP36" s="518"/>
      <c r="KQ36" s="518"/>
      <c r="KR36" s="518"/>
      <c r="KS36" s="518"/>
      <c r="KT36" s="518"/>
      <c r="KU36" s="518"/>
      <c r="KV36" s="518"/>
      <c r="KW36" s="518"/>
      <c r="KX36" s="518"/>
      <c r="KY36" s="518"/>
      <c r="KZ36" s="518"/>
      <c r="LA36" s="518"/>
      <c r="LB36" s="518"/>
      <c r="LC36" s="518"/>
      <c r="LD36" s="518"/>
      <c r="LE36" s="518"/>
      <c r="LF36" s="518"/>
      <c r="LG36" s="518"/>
      <c r="LH36" s="518"/>
      <c r="LI36" s="518"/>
      <c r="LJ36" s="518"/>
      <c r="LK36" s="518"/>
      <c r="LL36" s="518"/>
      <c r="LM36" s="518"/>
      <c r="LN36" s="518"/>
      <c r="LO36" s="518"/>
      <c r="LP36" s="518"/>
      <c r="LQ36" s="518"/>
      <c r="LR36" s="518"/>
      <c r="LS36" s="518"/>
      <c r="LT36" s="518"/>
      <c r="LU36" s="518"/>
      <c r="LV36" s="518"/>
      <c r="LW36" s="518"/>
      <c r="LX36" s="518"/>
      <c r="LY36" s="518"/>
      <c r="LZ36" s="518"/>
      <c r="MA36" s="518"/>
      <c r="MB36" s="518"/>
      <c r="MC36" s="518"/>
      <c r="MD36" s="518"/>
      <c r="ME36" s="518"/>
      <c r="MF36" s="518"/>
      <c r="MG36" s="518"/>
      <c r="MH36" s="518"/>
      <c r="MI36" s="518"/>
      <c r="MJ36" s="518"/>
      <c r="MK36" s="518"/>
      <c r="ML36" s="518"/>
      <c r="MM36" s="518"/>
      <c r="MN36" s="518"/>
      <c r="MO36" s="518"/>
      <c r="MP36" s="518"/>
      <c r="MQ36" s="518"/>
      <c r="MR36" s="518"/>
      <c r="MS36" s="518"/>
      <c r="MT36" s="518"/>
      <c r="MU36" s="518"/>
      <c r="MV36" s="518"/>
      <c r="MW36" s="518"/>
      <c r="MX36" s="518"/>
      <c r="MY36" s="518"/>
      <c r="MZ36" s="518"/>
      <c r="NA36" s="518"/>
      <c r="NB36" s="518"/>
      <c r="NC36" s="518"/>
      <c r="ND36" s="518"/>
      <c r="NE36" s="518"/>
      <c r="NF36" s="518"/>
      <c r="NG36" s="518"/>
      <c r="NH36" s="518"/>
      <c r="NI36" s="518"/>
      <c r="NJ36" s="518"/>
      <c r="NK36" s="518"/>
      <c r="NL36" s="518"/>
      <c r="NM36" s="518"/>
      <c r="NN36" s="518"/>
      <c r="NO36" s="518"/>
      <c r="NP36" s="518"/>
      <c r="NQ36" s="518"/>
      <c r="NR36" s="518"/>
      <c r="NS36" s="518"/>
      <c r="NT36" s="518"/>
      <c r="NU36" s="518"/>
      <c r="NV36" s="518"/>
      <c r="NW36" s="518"/>
      <c r="NX36" s="518"/>
      <c r="NY36" s="518"/>
      <c r="NZ36" s="518"/>
      <c r="OA36" s="518"/>
      <c r="OB36" s="518"/>
      <c r="OC36" s="518"/>
      <c r="OD36" s="518"/>
      <c r="OE36" s="518"/>
      <c r="OF36" s="518"/>
      <c r="OG36" s="518"/>
      <c r="OH36" s="518"/>
      <c r="OI36" s="518"/>
      <c r="OJ36" s="518"/>
      <c r="OK36" s="518"/>
      <c r="OL36" s="518"/>
      <c r="OM36" s="518"/>
      <c r="ON36" s="518"/>
      <c r="OO36" s="518"/>
      <c r="OP36" s="518"/>
      <c r="OQ36" s="518"/>
      <c r="OR36" s="518"/>
      <c r="OS36" s="518"/>
      <c r="OT36" s="518"/>
      <c r="OU36" s="518"/>
      <c r="OV36" s="518"/>
      <c r="OW36" s="518"/>
      <c r="OX36" s="518"/>
      <c r="OY36" s="518"/>
      <c r="OZ36" s="518"/>
      <c r="PA36" s="518"/>
      <c r="PB36" s="518"/>
      <c r="PC36" s="518"/>
      <c r="PD36" s="518"/>
      <c r="PE36" s="518"/>
      <c r="PF36" s="518"/>
      <c r="PG36" s="518"/>
      <c r="PH36" s="518"/>
      <c r="PI36" s="518"/>
      <c r="PJ36" s="518"/>
      <c r="PK36" s="518"/>
      <c r="PL36" s="518"/>
      <c r="PM36" s="518"/>
      <c r="PN36" s="518"/>
      <c r="PO36" s="518"/>
      <c r="PP36" s="518"/>
      <c r="PQ36" s="518"/>
      <c r="PR36" s="518"/>
      <c r="PS36" s="518"/>
      <c r="PT36" s="518"/>
      <c r="PU36" s="518"/>
      <c r="PV36" s="518"/>
      <c r="PW36" s="518"/>
      <c r="PX36" s="518"/>
      <c r="PY36" s="518"/>
      <c r="PZ36" s="518"/>
      <c r="QA36" s="518"/>
      <c r="QB36" s="518"/>
      <c r="QC36" s="518"/>
      <c r="QD36" s="518"/>
      <c r="QE36" s="518"/>
      <c r="QF36" s="518"/>
      <c r="QG36" s="518"/>
      <c r="QH36" s="518"/>
      <c r="QI36" s="518"/>
      <c r="QJ36" s="518"/>
      <c r="QK36" s="518"/>
      <c r="QL36" s="518"/>
      <c r="QM36" s="518"/>
      <c r="QN36" s="518"/>
      <c r="QO36" s="518"/>
      <c r="QP36" s="518"/>
      <c r="QQ36" s="518"/>
      <c r="QR36" s="518"/>
      <c r="QS36" s="518"/>
      <c r="QT36" s="518"/>
      <c r="QU36" s="518"/>
      <c r="QV36" s="518"/>
      <c r="QW36" s="518"/>
      <c r="QX36" s="518"/>
      <c r="QY36" s="518"/>
      <c r="QZ36" s="518"/>
      <c r="RA36" s="518"/>
      <c r="RB36" s="518"/>
      <c r="RC36" s="518"/>
      <c r="RD36" s="518"/>
      <c r="RE36" s="518"/>
      <c r="RF36" s="518"/>
      <c r="RG36" s="518"/>
      <c r="RH36" s="518"/>
      <c r="RI36" s="518"/>
      <c r="RJ36" s="518"/>
      <c r="RK36" s="518"/>
      <c r="RL36" s="518"/>
      <c r="RM36" s="518"/>
      <c r="RN36" s="518"/>
      <c r="RO36" s="518"/>
      <c r="RP36" s="518"/>
      <c r="RQ36" s="518"/>
      <c r="RR36" s="518"/>
      <c r="RS36" s="518"/>
      <c r="RT36" s="518"/>
      <c r="RU36" s="518"/>
      <c r="RV36" s="518"/>
      <c r="RW36" s="518"/>
      <c r="RX36" s="518"/>
      <c r="RY36" s="518"/>
      <c r="RZ36" s="518"/>
      <c r="SA36" s="518"/>
      <c r="SB36" s="518"/>
      <c r="SC36" s="518"/>
      <c r="SD36" s="518"/>
      <c r="SE36" s="518"/>
      <c r="SF36" s="518"/>
      <c r="SG36" s="518"/>
      <c r="SH36" s="518"/>
      <c r="SI36" s="518"/>
      <c r="SJ36" s="518"/>
      <c r="SK36" s="518"/>
      <c r="SL36" s="518"/>
      <c r="SM36" s="518"/>
      <c r="SN36" s="518"/>
      <c r="SO36" s="518"/>
      <c r="SP36" s="518"/>
      <c r="SQ36" s="518"/>
      <c r="SR36" s="518"/>
      <c r="SS36" s="518"/>
      <c r="ST36" s="518"/>
      <c r="SU36" s="518"/>
      <c r="SV36" s="518"/>
      <c r="SW36" s="518"/>
      <c r="SX36" s="518"/>
      <c r="SY36" s="518"/>
      <c r="SZ36" s="518"/>
      <c r="TA36" s="518"/>
      <c r="TB36" s="518"/>
      <c r="TC36" s="518"/>
      <c r="TD36" s="518"/>
      <c r="TE36" s="518"/>
      <c r="TF36" s="518"/>
      <c r="TG36" s="518"/>
      <c r="TH36" s="518"/>
      <c r="TI36" s="518"/>
      <c r="TJ36" s="518"/>
      <c r="TK36" s="518"/>
      <c r="TL36" s="518"/>
      <c r="TM36" s="518"/>
      <c r="TN36" s="518"/>
      <c r="TO36" s="518"/>
      <c r="TP36" s="518"/>
      <c r="TQ36" s="518"/>
      <c r="TR36" s="518"/>
      <c r="TS36" s="518"/>
      <c r="TT36" s="518"/>
      <c r="TU36" s="518"/>
      <c r="TV36" s="518"/>
      <c r="TW36" s="518"/>
      <c r="TX36" s="518"/>
      <c r="TY36" s="518"/>
      <c r="TZ36" s="518"/>
      <c r="UA36" s="518"/>
      <c r="UB36" s="518"/>
      <c r="UC36" s="518"/>
      <c r="UD36" s="518"/>
      <c r="UE36" s="518"/>
      <c r="UF36" s="518"/>
      <c r="UG36" s="518"/>
      <c r="UH36" s="518"/>
      <c r="UI36" s="518"/>
      <c r="UJ36" s="518"/>
      <c r="UK36" s="518"/>
      <c r="UL36" s="518"/>
      <c r="UM36" s="518"/>
      <c r="UN36" s="518"/>
      <c r="UO36" s="518"/>
      <c r="UP36" s="518"/>
      <c r="UQ36" s="518"/>
      <c r="UR36" s="518"/>
      <c r="US36" s="518"/>
      <c r="UT36" s="518"/>
      <c r="UU36" s="518"/>
      <c r="UV36" s="518"/>
      <c r="UW36" s="518"/>
      <c r="UX36" s="518"/>
      <c r="UY36" s="518"/>
      <c r="UZ36" s="518"/>
      <c r="VA36" s="518"/>
      <c r="VB36" s="518"/>
      <c r="VC36" s="518"/>
      <c r="VD36" s="518"/>
      <c r="VE36" s="518"/>
      <c r="VF36" s="518"/>
      <c r="VG36" s="518"/>
      <c r="VH36" s="518"/>
      <c r="VI36" s="518"/>
      <c r="VJ36" s="518"/>
      <c r="VK36" s="518"/>
      <c r="VL36" s="518"/>
      <c r="VM36" s="518"/>
      <c r="VN36" s="518"/>
      <c r="VO36" s="518"/>
      <c r="VP36" s="518"/>
      <c r="VQ36" s="518"/>
      <c r="VR36" s="518"/>
      <c r="VS36" s="518"/>
      <c r="VT36" s="518"/>
      <c r="VU36" s="518"/>
      <c r="VV36" s="518"/>
      <c r="VW36" s="518"/>
      <c r="VX36" s="518"/>
      <c r="VY36" s="518"/>
      <c r="VZ36" s="518"/>
      <c r="WA36" s="518"/>
      <c r="WB36" s="518"/>
      <c r="WC36" s="518"/>
      <c r="WD36" s="518"/>
      <c r="WE36" s="518"/>
      <c r="WF36" s="518"/>
      <c r="WG36" s="518"/>
      <c r="WH36" s="518"/>
      <c r="WI36" s="518"/>
      <c r="WJ36" s="518"/>
      <c r="WK36" s="518"/>
      <c r="WL36" s="518"/>
      <c r="WM36" s="518"/>
      <c r="WN36" s="518"/>
      <c r="WO36" s="518"/>
      <c r="WP36" s="518"/>
      <c r="WQ36" s="518"/>
      <c r="WR36" s="518"/>
      <c r="WS36" s="518"/>
      <c r="WT36" s="518"/>
      <c r="WU36" s="518"/>
      <c r="WV36" s="518"/>
      <c r="WW36" s="518"/>
      <c r="WX36" s="518"/>
      <c r="WY36" s="518"/>
      <c r="WZ36" s="518"/>
      <c r="XA36" s="518"/>
      <c r="XB36" s="518"/>
      <c r="XC36" s="518"/>
      <c r="XD36" s="518"/>
      <c r="XE36" s="518"/>
      <c r="XF36" s="518"/>
      <c r="XG36" s="518"/>
      <c r="XH36" s="518"/>
      <c r="XI36" s="518"/>
      <c r="XJ36" s="518"/>
      <c r="XK36" s="518"/>
      <c r="XL36" s="518"/>
      <c r="XM36" s="518"/>
      <c r="XN36" s="518"/>
      <c r="XO36" s="518"/>
      <c r="XP36" s="518"/>
      <c r="XQ36" s="518"/>
      <c r="XR36" s="518"/>
      <c r="XS36" s="518"/>
      <c r="XT36" s="518"/>
      <c r="XU36" s="518"/>
      <c r="XV36" s="518"/>
      <c r="XW36" s="518"/>
      <c r="XX36" s="518"/>
      <c r="XY36" s="518"/>
      <c r="XZ36" s="518"/>
      <c r="YA36" s="518"/>
      <c r="YB36" s="518"/>
      <c r="YC36" s="518"/>
      <c r="YD36" s="518"/>
      <c r="YE36" s="518"/>
      <c r="YF36" s="518"/>
      <c r="YG36" s="518"/>
      <c r="YH36" s="518"/>
      <c r="YI36" s="518"/>
      <c r="YJ36" s="518"/>
      <c r="YK36" s="518"/>
      <c r="YL36" s="518"/>
      <c r="YM36" s="518"/>
      <c r="YN36" s="518"/>
      <c r="YO36" s="518"/>
      <c r="YP36" s="518"/>
      <c r="YQ36" s="518"/>
      <c r="YR36" s="518"/>
      <c r="YS36" s="518"/>
      <c r="YT36" s="518"/>
      <c r="YU36" s="518"/>
      <c r="YV36" s="518"/>
      <c r="YW36" s="518"/>
      <c r="YX36" s="518"/>
      <c r="YY36" s="518"/>
      <c r="YZ36" s="518"/>
      <c r="ZA36" s="518"/>
      <c r="ZB36" s="518"/>
      <c r="ZC36" s="518"/>
      <c r="ZD36" s="518"/>
      <c r="ZE36" s="518"/>
      <c r="ZF36" s="518"/>
      <c r="ZG36" s="518"/>
      <c r="ZH36" s="518"/>
      <c r="ZI36" s="518"/>
      <c r="ZJ36" s="518"/>
      <c r="ZK36" s="518"/>
      <c r="ZL36" s="518"/>
      <c r="ZM36" s="518"/>
      <c r="ZN36" s="518"/>
      <c r="ZO36" s="518"/>
      <c r="ZP36" s="518"/>
      <c r="ZQ36" s="518"/>
      <c r="ZR36" s="518"/>
      <c r="ZS36" s="518"/>
      <c r="ZT36" s="518"/>
      <c r="ZU36" s="518"/>
      <c r="ZV36" s="518"/>
      <c r="ZW36" s="518"/>
      <c r="ZX36" s="518"/>
      <c r="ZY36" s="518"/>
      <c r="ZZ36" s="518"/>
      <c r="AAA36" s="518"/>
      <c r="AAB36" s="518"/>
      <c r="AAC36" s="518"/>
      <c r="AAD36" s="518"/>
      <c r="AAE36" s="518"/>
      <c r="AAF36" s="518"/>
      <c r="AAG36" s="518"/>
      <c r="AAH36" s="518"/>
      <c r="AAI36" s="518"/>
      <c r="AAJ36" s="518"/>
      <c r="AAK36" s="518"/>
      <c r="AAL36" s="518"/>
      <c r="AAM36" s="518"/>
      <c r="AAN36" s="518"/>
      <c r="AAO36" s="518"/>
      <c r="AAP36" s="518"/>
      <c r="AAQ36" s="518"/>
      <c r="AAR36" s="518"/>
      <c r="AAS36" s="518"/>
      <c r="AAT36" s="518"/>
      <c r="AAU36" s="518"/>
      <c r="AAV36" s="518"/>
      <c r="AAW36" s="518"/>
      <c r="AAX36" s="518"/>
      <c r="AAY36" s="518"/>
      <c r="AAZ36" s="518"/>
      <c r="ABA36" s="518"/>
      <c r="ABB36" s="518"/>
      <c r="ABC36" s="518"/>
      <c r="ABD36" s="518"/>
      <c r="ABE36" s="518"/>
      <c r="ABF36" s="518"/>
      <c r="ABG36" s="518"/>
      <c r="ABH36" s="518"/>
      <c r="ABI36" s="518"/>
      <c r="ABJ36" s="518"/>
      <c r="ABK36" s="518"/>
      <c r="ABL36" s="518"/>
      <c r="ABM36" s="518"/>
      <c r="ABN36" s="518"/>
      <c r="ABO36" s="518"/>
      <c r="ABP36" s="518"/>
      <c r="ABQ36" s="518"/>
      <c r="ABR36" s="518"/>
      <c r="ABS36" s="518"/>
      <c r="ABT36" s="518"/>
      <c r="ABU36" s="518"/>
      <c r="ABV36" s="518"/>
      <c r="ABW36" s="518"/>
      <c r="ABX36" s="518"/>
      <c r="ABY36" s="518"/>
      <c r="ABZ36" s="518"/>
      <c r="ACA36" s="518"/>
      <c r="ACB36" s="518"/>
      <c r="ACC36" s="518"/>
      <c r="ACD36" s="518"/>
      <c r="ACE36" s="518"/>
      <c r="ACF36" s="518"/>
      <c r="ACG36" s="518"/>
      <c r="ACH36" s="518"/>
      <c r="ACI36" s="518"/>
      <c r="ACJ36" s="518"/>
      <c r="ACK36" s="518"/>
      <c r="ACL36" s="518"/>
      <c r="ACM36" s="518"/>
      <c r="ACN36" s="518"/>
      <c r="ACO36" s="518"/>
      <c r="ACP36" s="518"/>
      <c r="ACQ36" s="518"/>
      <c r="ACR36" s="518"/>
      <c r="ACS36" s="518"/>
      <c r="ACT36" s="518"/>
      <c r="ACU36" s="518"/>
      <c r="ACV36" s="518"/>
      <c r="ACW36" s="518"/>
      <c r="ACX36" s="518"/>
      <c r="ACY36" s="518"/>
      <c r="ACZ36" s="518"/>
      <c r="ADA36" s="518"/>
      <c r="ADB36" s="518"/>
      <c r="ADC36" s="518"/>
      <c r="ADD36" s="518"/>
      <c r="ADE36" s="518"/>
      <c r="ADF36" s="518"/>
      <c r="ADG36" s="518"/>
      <c r="ADH36" s="518"/>
      <c r="ADI36" s="518"/>
      <c r="ADJ36" s="518"/>
      <c r="ADK36" s="518"/>
      <c r="ADL36" s="518"/>
      <c r="ADM36" s="518"/>
      <c r="ADN36" s="518"/>
      <c r="ADO36" s="518"/>
      <c r="ADP36" s="518"/>
      <c r="ADQ36" s="518"/>
      <c r="ADR36" s="518"/>
      <c r="ADS36" s="518"/>
      <c r="ADT36" s="518"/>
      <c r="ADU36" s="518"/>
      <c r="ADV36" s="518"/>
      <c r="ADW36" s="518"/>
      <c r="ADX36" s="518"/>
      <c r="ADY36" s="518"/>
      <c r="ADZ36" s="518"/>
      <c r="AEA36" s="518"/>
      <c r="AEB36" s="518"/>
      <c r="AEC36" s="518"/>
      <c r="AED36" s="518"/>
      <c r="AEE36" s="518"/>
      <c r="AEF36" s="518"/>
      <c r="AEG36" s="518"/>
      <c r="AEH36" s="518"/>
      <c r="AEI36" s="518"/>
      <c r="AEJ36" s="518"/>
      <c r="AEK36" s="518"/>
      <c r="AEL36" s="518"/>
      <c r="AEM36" s="518"/>
      <c r="AEN36" s="518"/>
      <c r="AEO36" s="518"/>
      <c r="AEP36" s="518"/>
      <c r="AEQ36" s="518"/>
      <c r="AER36" s="518"/>
      <c r="AES36" s="518"/>
      <c r="AET36" s="518"/>
      <c r="AEU36" s="518"/>
      <c r="AEV36" s="518"/>
      <c r="AEW36" s="518"/>
      <c r="AEX36" s="518"/>
      <c r="AEY36" s="518"/>
      <c r="AEZ36" s="518"/>
      <c r="AFA36" s="518"/>
      <c r="AFB36" s="518"/>
      <c r="AFC36" s="518"/>
      <c r="AFD36" s="518"/>
      <c r="AFE36" s="518"/>
      <c r="AFF36" s="518"/>
      <c r="AFG36" s="518"/>
      <c r="AFH36" s="518"/>
      <c r="AFI36" s="518"/>
      <c r="AFJ36" s="518"/>
      <c r="AFK36" s="518"/>
      <c r="AFL36" s="518"/>
      <c r="AFM36" s="518"/>
      <c r="AFN36" s="518"/>
      <c r="AFO36" s="518"/>
      <c r="AFP36" s="518"/>
      <c r="AFQ36" s="518"/>
      <c r="AFR36" s="518"/>
      <c r="AFS36" s="518"/>
      <c r="AFT36" s="518"/>
      <c r="AFU36" s="518"/>
      <c r="AFV36" s="518"/>
      <c r="AFW36" s="518"/>
      <c r="AFX36" s="518"/>
      <c r="AFY36" s="518"/>
      <c r="AFZ36" s="518"/>
      <c r="AGA36" s="518"/>
      <c r="AGB36" s="518"/>
      <c r="AGC36" s="518"/>
      <c r="AGD36" s="518"/>
      <c r="AGE36" s="518"/>
      <c r="AGF36" s="518"/>
      <c r="AGG36" s="518"/>
      <c r="AGH36" s="518"/>
      <c r="AGI36" s="518"/>
      <c r="AGJ36" s="518"/>
      <c r="AGK36" s="518"/>
      <c r="AGL36" s="518"/>
      <c r="AGM36" s="518"/>
      <c r="AGN36" s="518"/>
      <c r="AGO36" s="518"/>
      <c r="AGP36" s="518"/>
      <c r="AGQ36" s="518"/>
      <c r="AGR36" s="518"/>
      <c r="AGS36" s="518"/>
      <c r="AGT36" s="518"/>
      <c r="AGU36" s="518"/>
      <c r="AGV36" s="518"/>
      <c r="AGW36" s="518"/>
      <c r="AGX36" s="518"/>
      <c r="AGY36" s="518"/>
      <c r="AGZ36" s="518"/>
      <c r="AHA36" s="518"/>
      <c r="AHB36" s="518"/>
      <c r="AHC36" s="518"/>
      <c r="AHD36" s="518"/>
      <c r="AHE36" s="518"/>
      <c r="AHF36" s="518"/>
      <c r="AHG36" s="518"/>
      <c r="AHH36" s="518"/>
      <c r="AHI36" s="518"/>
      <c r="AHJ36" s="518"/>
      <c r="AHK36" s="518"/>
      <c r="AHL36" s="518"/>
      <c r="AHM36" s="518"/>
      <c r="AHN36" s="518"/>
      <c r="AHO36" s="518"/>
      <c r="AHP36" s="518"/>
      <c r="AHQ36" s="518"/>
      <c r="AHR36" s="518"/>
      <c r="AHS36" s="518"/>
      <c r="AHT36" s="518"/>
      <c r="AHU36" s="518"/>
      <c r="AHV36" s="518"/>
      <c r="AHW36" s="518"/>
      <c r="AHX36" s="518"/>
      <c r="AHY36" s="518"/>
      <c r="AHZ36" s="518"/>
      <c r="AIA36" s="518"/>
      <c r="AIB36" s="518"/>
      <c r="AIC36" s="518"/>
      <c r="AID36" s="518"/>
      <c r="AIE36" s="518"/>
      <c r="AIF36" s="518"/>
      <c r="AIG36" s="518"/>
      <c r="AIH36" s="518"/>
      <c r="AII36" s="518"/>
      <c r="AIJ36" s="518"/>
      <c r="AIK36" s="518"/>
      <c r="AIL36" s="518"/>
      <c r="AIM36" s="518"/>
      <c r="AIN36" s="518"/>
      <c r="AIO36" s="518"/>
      <c r="AIP36" s="518"/>
      <c r="AIQ36" s="518"/>
      <c r="AIR36" s="518"/>
      <c r="AIS36" s="518"/>
      <c r="AIT36" s="518"/>
      <c r="AIU36" s="518"/>
      <c r="AIV36" s="518"/>
      <c r="AIW36" s="518"/>
      <c r="AIX36" s="518"/>
      <c r="AIY36" s="518"/>
      <c r="AIZ36" s="518"/>
      <c r="AJA36" s="518"/>
      <c r="AJB36" s="518"/>
      <c r="AJC36" s="518"/>
      <c r="AJD36" s="518"/>
      <c r="AJE36" s="518"/>
      <c r="AJF36" s="518"/>
      <c r="AJG36" s="518"/>
      <c r="AJH36" s="518"/>
      <c r="AJI36" s="518"/>
      <c r="AJJ36" s="518"/>
      <c r="AJK36" s="518"/>
      <c r="AJL36" s="518"/>
      <c r="AJM36" s="518"/>
      <c r="AJN36" s="518"/>
      <c r="AJO36" s="518"/>
      <c r="AJP36" s="518"/>
      <c r="AJQ36" s="518"/>
      <c r="AJR36" s="518"/>
      <c r="AJS36" s="518"/>
      <c r="AJT36" s="518"/>
      <c r="AJU36" s="518"/>
      <c r="AJV36" s="518"/>
      <c r="AJW36" s="518"/>
      <c r="AJX36" s="518"/>
      <c r="AJY36" s="518"/>
      <c r="AJZ36" s="518"/>
      <c r="AKA36" s="518"/>
      <c r="AKB36" s="518"/>
      <c r="AKC36" s="518"/>
      <c r="AKD36" s="518"/>
      <c r="AKE36" s="518"/>
      <c r="AKF36" s="518"/>
      <c r="AKG36" s="518"/>
      <c r="AKH36" s="518"/>
      <c r="AKI36" s="518"/>
      <c r="AKJ36" s="518"/>
      <c r="AKK36" s="518"/>
      <c r="AKL36" s="518"/>
      <c r="AKM36" s="518"/>
      <c r="AKN36" s="518"/>
      <c r="AKO36" s="518"/>
      <c r="AKP36" s="518"/>
      <c r="AKQ36" s="518"/>
      <c r="AKR36" s="518"/>
      <c r="AKS36" s="518"/>
      <c r="AKT36" s="518"/>
      <c r="AKU36" s="518"/>
      <c r="AKV36" s="518"/>
      <c r="AKW36" s="518"/>
      <c r="AKX36" s="518"/>
      <c r="AKY36" s="518"/>
      <c r="AKZ36" s="518"/>
      <c r="ALA36" s="518"/>
      <c r="ALB36" s="518"/>
      <c r="ALC36" s="518"/>
      <c r="ALD36" s="518"/>
      <c r="ALE36" s="518"/>
      <c r="ALF36" s="518"/>
      <c r="ALG36" s="518"/>
      <c r="ALH36" s="518"/>
      <c r="ALI36" s="518"/>
      <c r="ALJ36" s="518"/>
      <c r="ALK36" s="518"/>
      <c r="ALL36" s="518"/>
      <c r="ALM36" s="518"/>
      <c r="ALN36" s="518"/>
      <c r="ALO36" s="518"/>
      <c r="ALP36" s="518"/>
      <c r="ALQ36" s="518"/>
      <c r="ALR36" s="518"/>
      <c r="ALS36" s="518"/>
      <c r="ALT36" s="518"/>
      <c r="ALU36" s="518"/>
      <c r="ALV36" s="518"/>
      <c r="ALW36" s="518"/>
      <c r="ALX36" s="518"/>
      <c r="ALY36" s="518"/>
      <c r="ALZ36" s="518"/>
      <c r="AMA36" s="518"/>
      <c r="AMB36" s="518"/>
      <c r="AMC36" s="518"/>
      <c r="AMD36" s="518"/>
      <c r="AME36" s="518"/>
      <c r="AMF36" s="518"/>
      <c r="AMG36" s="518"/>
      <c r="AMH36" s="518"/>
    </row>
    <row r="37" spans="2:1022" s="514" customFormat="1" ht="14" hidden="1" x14ac:dyDescent="0.3">
      <c r="B37" s="885"/>
      <c r="C37" s="550"/>
      <c r="D37" s="550"/>
      <c r="E37" s="541"/>
      <c r="F37" s="530"/>
      <c r="G37" s="531"/>
      <c r="H37" s="531"/>
      <c r="I37" s="532"/>
      <c r="J37" s="886"/>
      <c r="K37" s="886"/>
      <c r="L37" s="886"/>
      <c r="M37" s="886"/>
      <c r="N37" s="884"/>
      <c r="O37" s="884"/>
      <c r="P37" s="541">
        <f>H37</f>
        <v>0</v>
      </c>
      <c r="Q37" s="541"/>
      <c r="R37" s="552"/>
      <c r="S37" s="518"/>
      <c r="T37" s="518"/>
      <c r="U37" s="518"/>
      <c r="V37" s="518"/>
      <c r="W37" s="518"/>
      <c r="X37" s="518"/>
      <c r="Y37" s="518"/>
      <c r="Z37" s="518"/>
      <c r="AA37" s="518"/>
      <c r="AB37" s="518"/>
      <c r="AC37" s="518"/>
      <c r="AD37" s="518"/>
      <c r="AE37" s="518"/>
      <c r="AF37" s="518"/>
      <c r="AG37" s="518"/>
      <c r="AH37" s="518"/>
      <c r="AI37" s="518"/>
      <c r="AJ37" s="518"/>
      <c r="AK37" s="518"/>
      <c r="AL37" s="518"/>
      <c r="AM37" s="518"/>
      <c r="AN37" s="518"/>
      <c r="AO37" s="518"/>
      <c r="AP37" s="518"/>
      <c r="AQ37" s="518"/>
      <c r="AR37" s="518"/>
      <c r="AS37" s="518"/>
      <c r="AT37" s="518"/>
      <c r="AU37" s="518"/>
      <c r="AV37" s="518"/>
      <c r="AW37" s="518"/>
      <c r="AX37" s="518"/>
      <c r="AY37" s="518"/>
      <c r="AZ37" s="518"/>
      <c r="BA37" s="518"/>
      <c r="BB37" s="518"/>
      <c r="BC37" s="518"/>
      <c r="BD37" s="518"/>
      <c r="BE37" s="518"/>
      <c r="BF37" s="518"/>
      <c r="BG37" s="518"/>
      <c r="BH37" s="518"/>
      <c r="BI37" s="518"/>
      <c r="BJ37" s="518"/>
      <c r="BK37" s="518"/>
      <c r="BL37" s="518"/>
      <c r="BM37" s="518"/>
      <c r="BN37" s="518"/>
      <c r="BO37" s="518"/>
      <c r="BP37" s="518"/>
      <c r="BQ37" s="518"/>
      <c r="BR37" s="518"/>
      <c r="BS37" s="518"/>
      <c r="BT37" s="518"/>
      <c r="BU37" s="518"/>
      <c r="BV37" s="518"/>
      <c r="BW37" s="518"/>
      <c r="BX37" s="518"/>
      <c r="BY37" s="518"/>
      <c r="BZ37" s="518"/>
      <c r="CA37" s="518"/>
      <c r="CB37" s="518"/>
      <c r="CC37" s="518"/>
      <c r="CD37" s="518"/>
      <c r="CE37" s="518"/>
      <c r="CF37" s="518"/>
      <c r="CG37" s="518"/>
      <c r="CH37" s="518"/>
      <c r="CI37" s="518"/>
      <c r="CJ37" s="518"/>
      <c r="CK37" s="518"/>
      <c r="CL37" s="518"/>
      <c r="CM37" s="518"/>
      <c r="CN37" s="518"/>
      <c r="CO37" s="518"/>
      <c r="CP37" s="518"/>
      <c r="CQ37" s="518"/>
      <c r="CR37" s="518"/>
      <c r="CS37" s="518"/>
      <c r="CT37" s="518"/>
      <c r="CU37" s="518"/>
      <c r="CV37" s="518"/>
      <c r="CW37" s="518"/>
      <c r="CX37" s="518"/>
      <c r="CY37" s="518"/>
      <c r="CZ37" s="518"/>
      <c r="DA37" s="518"/>
      <c r="DB37" s="518"/>
      <c r="DC37" s="518"/>
      <c r="DD37" s="518"/>
      <c r="DE37" s="518"/>
      <c r="DF37" s="518"/>
      <c r="DG37" s="518"/>
      <c r="DH37" s="518"/>
      <c r="DI37" s="518"/>
      <c r="DJ37" s="518"/>
      <c r="DK37" s="518"/>
      <c r="DL37" s="518"/>
      <c r="DM37" s="518"/>
      <c r="DN37" s="518"/>
      <c r="DO37" s="518"/>
      <c r="DP37" s="518"/>
      <c r="DQ37" s="518"/>
      <c r="DR37" s="518"/>
      <c r="DS37" s="518"/>
      <c r="DT37" s="518"/>
      <c r="DU37" s="518"/>
      <c r="DV37" s="518"/>
      <c r="DW37" s="518"/>
      <c r="DX37" s="518"/>
      <c r="DY37" s="518"/>
      <c r="DZ37" s="518"/>
      <c r="EA37" s="518"/>
      <c r="EB37" s="518"/>
      <c r="EC37" s="518"/>
      <c r="ED37" s="518"/>
      <c r="EE37" s="518"/>
      <c r="EF37" s="518"/>
      <c r="EG37" s="518"/>
      <c r="EH37" s="518"/>
      <c r="EI37" s="518"/>
      <c r="EJ37" s="518"/>
      <c r="EK37" s="518"/>
      <c r="EL37" s="518"/>
      <c r="EM37" s="518"/>
      <c r="EN37" s="518"/>
      <c r="EO37" s="518"/>
      <c r="EP37" s="518"/>
      <c r="EQ37" s="518"/>
      <c r="ER37" s="518"/>
      <c r="ES37" s="518"/>
      <c r="ET37" s="518"/>
      <c r="EU37" s="518"/>
      <c r="EV37" s="518"/>
      <c r="EW37" s="518"/>
      <c r="EX37" s="518"/>
      <c r="EY37" s="518"/>
      <c r="EZ37" s="518"/>
      <c r="FA37" s="518"/>
      <c r="FB37" s="518"/>
      <c r="FC37" s="518"/>
      <c r="FD37" s="518"/>
      <c r="FE37" s="518"/>
      <c r="FF37" s="518"/>
      <c r="FG37" s="518"/>
      <c r="FH37" s="518"/>
      <c r="FI37" s="518"/>
      <c r="FJ37" s="518"/>
      <c r="FK37" s="518"/>
      <c r="FL37" s="518"/>
      <c r="FM37" s="518"/>
      <c r="FN37" s="518"/>
      <c r="FO37" s="518"/>
      <c r="FP37" s="518"/>
      <c r="FQ37" s="518"/>
      <c r="FR37" s="518"/>
      <c r="FS37" s="518"/>
      <c r="FT37" s="518"/>
      <c r="FU37" s="518"/>
      <c r="FV37" s="518"/>
      <c r="FW37" s="518"/>
      <c r="FX37" s="518"/>
      <c r="FY37" s="518"/>
      <c r="FZ37" s="518"/>
      <c r="GA37" s="518"/>
      <c r="GB37" s="518"/>
      <c r="GC37" s="518"/>
      <c r="GD37" s="518"/>
      <c r="GE37" s="518"/>
      <c r="GF37" s="518"/>
      <c r="GG37" s="518"/>
      <c r="GH37" s="518"/>
      <c r="GI37" s="518"/>
      <c r="GJ37" s="518"/>
      <c r="GK37" s="518"/>
      <c r="GL37" s="518"/>
      <c r="GM37" s="518"/>
      <c r="GN37" s="518"/>
      <c r="GO37" s="518"/>
      <c r="GP37" s="518"/>
      <c r="GQ37" s="518"/>
      <c r="GR37" s="518"/>
      <c r="GS37" s="518"/>
      <c r="GT37" s="518"/>
      <c r="GU37" s="518"/>
      <c r="GV37" s="518"/>
      <c r="GW37" s="518"/>
      <c r="GX37" s="518"/>
      <c r="GY37" s="518"/>
      <c r="GZ37" s="518"/>
      <c r="HA37" s="518"/>
      <c r="HB37" s="518"/>
      <c r="HC37" s="518"/>
      <c r="HD37" s="518"/>
      <c r="HE37" s="518"/>
      <c r="HF37" s="518"/>
      <c r="HG37" s="518"/>
      <c r="HH37" s="518"/>
      <c r="HI37" s="518"/>
      <c r="HJ37" s="518"/>
      <c r="HK37" s="518"/>
      <c r="HL37" s="518"/>
      <c r="HM37" s="518"/>
      <c r="HN37" s="518"/>
      <c r="HO37" s="518"/>
      <c r="HP37" s="518"/>
      <c r="HQ37" s="518"/>
      <c r="HR37" s="518"/>
      <c r="HS37" s="518"/>
      <c r="HT37" s="518"/>
      <c r="HU37" s="518"/>
      <c r="HV37" s="518"/>
      <c r="HW37" s="518"/>
      <c r="HX37" s="518"/>
      <c r="HY37" s="518"/>
      <c r="HZ37" s="518"/>
      <c r="IA37" s="518"/>
      <c r="IB37" s="518"/>
      <c r="IC37" s="518"/>
      <c r="ID37" s="518"/>
      <c r="IE37" s="518"/>
      <c r="IF37" s="518"/>
      <c r="IG37" s="518"/>
      <c r="IH37" s="518"/>
      <c r="II37" s="518"/>
      <c r="IJ37" s="518"/>
      <c r="IK37" s="518"/>
      <c r="IL37" s="518"/>
      <c r="IM37" s="518"/>
      <c r="IN37" s="518"/>
      <c r="IO37" s="518"/>
      <c r="IP37" s="518"/>
      <c r="IQ37" s="518"/>
      <c r="IR37" s="518"/>
      <c r="IS37" s="518"/>
      <c r="IT37" s="518"/>
      <c r="IU37" s="518"/>
      <c r="IV37" s="518"/>
      <c r="IW37" s="518"/>
      <c r="IX37" s="518"/>
      <c r="IY37" s="518"/>
      <c r="IZ37" s="518"/>
      <c r="JA37" s="518"/>
      <c r="JB37" s="518"/>
      <c r="JC37" s="518"/>
      <c r="JD37" s="518"/>
      <c r="JE37" s="518"/>
      <c r="JF37" s="518"/>
      <c r="JG37" s="518"/>
      <c r="JH37" s="518"/>
      <c r="JI37" s="518"/>
      <c r="JJ37" s="518"/>
      <c r="JK37" s="518"/>
      <c r="JL37" s="518"/>
      <c r="JM37" s="518"/>
      <c r="JN37" s="518"/>
      <c r="JO37" s="518"/>
      <c r="JP37" s="518"/>
      <c r="JQ37" s="518"/>
      <c r="JR37" s="518"/>
      <c r="JS37" s="518"/>
      <c r="JT37" s="518"/>
      <c r="JU37" s="518"/>
      <c r="JV37" s="518"/>
      <c r="JW37" s="518"/>
      <c r="JX37" s="518"/>
      <c r="JY37" s="518"/>
      <c r="JZ37" s="518"/>
      <c r="KA37" s="518"/>
      <c r="KB37" s="518"/>
      <c r="KC37" s="518"/>
      <c r="KD37" s="518"/>
      <c r="KE37" s="518"/>
      <c r="KF37" s="518"/>
      <c r="KG37" s="518"/>
      <c r="KH37" s="518"/>
      <c r="KI37" s="518"/>
      <c r="KJ37" s="518"/>
      <c r="KK37" s="518"/>
      <c r="KL37" s="518"/>
      <c r="KM37" s="518"/>
      <c r="KN37" s="518"/>
      <c r="KO37" s="518"/>
      <c r="KP37" s="518"/>
      <c r="KQ37" s="518"/>
      <c r="KR37" s="518"/>
      <c r="KS37" s="518"/>
      <c r="KT37" s="518"/>
      <c r="KU37" s="518"/>
      <c r="KV37" s="518"/>
      <c r="KW37" s="518"/>
      <c r="KX37" s="518"/>
      <c r="KY37" s="518"/>
      <c r="KZ37" s="518"/>
      <c r="LA37" s="518"/>
      <c r="LB37" s="518"/>
      <c r="LC37" s="518"/>
      <c r="LD37" s="518"/>
      <c r="LE37" s="518"/>
      <c r="LF37" s="518"/>
      <c r="LG37" s="518"/>
      <c r="LH37" s="518"/>
      <c r="LI37" s="518"/>
      <c r="LJ37" s="518"/>
      <c r="LK37" s="518"/>
      <c r="LL37" s="518"/>
      <c r="LM37" s="518"/>
      <c r="LN37" s="518"/>
      <c r="LO37" s="518"/>
      <c r="LP37" s="518"/>
      <c r="LQ37" s="518"/>
      <c r="LR37" s="518"/>
      <c r="LS37" s="518"/>
      <c r="LT37" s="518"/>
      <c r="LU37" s="518"/>
      <c r="LV37" s="518"/>
      <c r="LW37" s="518"/>
      <c r="LX37" s="518"/>
      <c r="LY37" s="518"/>
      <c r="LZ37" s="518"/>
      <c r="MA37" s="518"/>
      <c r="MB37" s="518"/>
      <c r="MC37" s="518"/>
      <c r="MD37" s="518"/>
      <c r="ME37" s="518"/>
      <c r="MF37" s="518"/>
      <c r="MG37" s="518"/>
      <c r="MH37" s="518"/>
      <c r="MI37" s="518"/>
      <c r="MJ37" s="518"/>
      <c r="MK37" s="518"/>
      <c r="ML37" s="518"/>
      <c r="MM37" s="518"/>
      <c r="MN37" s="518"/>
      <c r="MO37" s="518"/>
      <c r="MP37" s="518"/>
      <c r="MQ37" s="518"/>
      <c r="MR37" s="518"/>
      <c r="MS37" s="518"/>
      <c r="MT37" s="518"/>
      <c r="MU37" s="518"/>
      <c r="MV37" s="518"/>
      <c r="MW37" s="518"/>
      <c r="MX37" s="518"/>
      <c r="MY37" s="518"/>
      <c r="MZ37" s="518"/>
      <c r="NA37" s="518"/>
      <c r="NB37" s="518"/>
      <c r="NC37" s="518"/>
      <c r="ND37" s="518"/>
      <c r="NE37" s="518"/>
      <c r="NF37" s="518"/>
      <c r="NG37" s="518"/>
      <c r="NH37" s="518"/>
      <c r="NI37" s="518"/>
      <c r="NJ37" s="518"/>
      <c r="NK37" s="518"/>
      <c r="NL37" s="518"/>
      <c r="NM37" s="518"/>
      <c r="NN37" s="518"/>
      <c r="NO37" s="518"/>
      <c r="NP37" s="518"/>
      <c r="NQ37" s="518"/>
      <c r="NR37" s="518"/>
      <c r="NS37" s="518"/>
      <c r="NT37" s="518"/>
      <c r="NU37" s="518"/>
      <c r="NV37" s="518"/>
      <c r="NW37" s="518"/>
      <c r="NX37" s="518"/>
      <c r="NY37" s="518"/>
      <c r="NZ37" s="518"/>
      <c r="OA37" s="518"/>
      <c r="OB37" s="518"/>
      <c r="OC37" s="518"/>
      <c r="OD37" s="518"/>
      <c r="OE37" s="518"/>
      <c r="OF37" s="518"/>
      <c r="OG37" s="518"/>
      <c r="OH37" s="518"/>
      <c r="OI37" s="518"/>
      <c r="OJ37" s="518"/>
      <c r="OK37" s="518"/>
      <c r="OL37" s="518"/>
      <c r="OM37" s="518"/>
      <c r="ON37" s="518"/>
      <c r="OO37" s="518"/>
      <c r="OP37" s="518"/>
      <c r="OQ37" s="518"/>
      <c r="OR37" s="518"/>
      <c r="OS37" s="518"/>
      <c r="OT37" s="518"/>
      <c r="OU37" s="518"/>
      <c r="OV37" s="518"/>
      <c r="OW37" s="518"/>
      <c r="OX37" s="518"/>
      <c r="OY37" s="518"/>
      <c r="OZ37" s="518"/>
      <c r="PA37" s="518"/>
      <c r="PB37" s="518"/>
      <c r="PC37" s="518"/>
      <c r="PD37" s="518"/>
      <c r="PE37" s="518"/>
      <c r="PF37" s="518"/>
      <c r="PG37" s="518"/>
      <c r="PH37" s="518"/>
      <c r="PI37" s="518"/>
      <c r="PJ37" s="518"/>
      <c r="PK37" s="518"/>
      <c r="PL37" s="518"/>
      <c r="PM37" s="518"/>
      <c r="PN37" s="518"/>
      <c r="PO37" s="518"/>
      <c r="PP37" s="518"/>
      <c r="PQ37" s="518"/>
      <c r="PR37" s="518"/>
      <c r="PS37" s="518"/>
      <c r="PT37" s="518"/>
      <c r="PU37" s="518"/>
      <c r="PV37" s="518"/>
      <c r="PW37" s="518"/>
      <c r="PX37" s="518"/>
      <c r="PY37" s="518"/>
      <c r="PZ37" s="518"/>
      <c r="QA37" s="518"/>
      <c r="QB37" s="518"/>
      <c r="QC37" s="518"/>
      <c r="QD37" s="518"/>
      <c r="QE37" s="518"/>
      <c r="QF37" s="518"/>
      <c r="QG37" s="518"/>
      <c r="QH37" s="518"/>
      <c r="QI37" s="518"/>
      <c r="QJ37" s="518"/>
      <c r="QK37" s="518"/>
      <c r="QL37" s="518"/>
      <c r="QM37" s="518"/>
      <c r="QN37" s="518"/>
      <c r="QO37" s="518"/>
      <c r="QP37" s="518"/>
      <c r="QQ37" s="518"/>
      <c r="QR37" s="518"/>
      <c r="QS37" s="518"/>
      <c r="QT37" s="518"/>
      <c r="QU37" s="518"/>
      <c r="QV37" s="518"/>
      <c r="QW37" s="518"/>
      <c r="QX37" s="518"/>
      <c r="QY37" s="518"/>
      <c r="QZ37" s="518"/>
      <c r="RA37" s="518"/>
      <c r="RB37" s="518"/>
      <c r="RC37" s="518"/>
      <c r="RD37" s="518"/>
      <c r="RE37" s="518"/>
      <c r="RF37" s="518"/>
      <c r="RG37" s="518"/>
      <c r="RH37" s="518"/>
      <c r="RI37" s="518"/>
      <c r="RJ37" s="518"/>
      <c r="RK37" s="518"/>
      <c r="RL37" s="518"/>
      <c r="RM37" s="518"/>
      <c r="RN37" s="518"/>
      <c r="RO37" s="518"/>
      <c r="RP37" s="518"/>
      <c r="RQ37" s="518"/>
      <c r="RR37" s="518"/>
      <c r="RS37" s="518"/>
      <c r="RT37" s="518"/>
      <c r="RU37" s="518"/>
      <c r="RV37" s="518"/>
      <c r="RW37" s="518"/>
      <c r="RX37" s="518"/>
      <c r="RY37" s="518"/>
      <c r="RZ37" s="518"/>
      <c r="SA37" s="518"/>
      <c r="SB37" s="518"/>
      <c r="SC37" s="518"/>
      <c r="SD37" s="518"/>
      <c r="SE37" s="518"/>
      <c r="SF37" s="518"/>
      <c r="SG37" s="518"/>
      <c r="SH37" s="518"/>
      <c r="SI37" s="518"/>
      <c r="SJ37" s="518"/>
      <c r="SK37" s="518"/>
      <c r="SL37" s="518"/>
      <c r="SM37" s="518"/>
      <c r="SN37" s="518"/>
      <c r="SO37" s="518"/>
      <c r="SP37" s="518"/>
      <c r="SQ37" s="518"/>
      <c r="SR37" s="518"/>
      <c r="SS37" s="518"/>
      <c r="ST37" s="518"/>
      <c r="SU37" s="518"/>
      <c r="SV37" s="518"/>
      <c r="SW37" s="518"/>
      <c r="SX37" s="518"/>
      <c r="SY37" s="518"/>
      <c r="SZ37" s="518"/>
      <c r="TA37" s="518"/>
      <c r="TB37" s="518"/>
      <c r="TC37" s="518"/>
      <c r="TD37" s="518"/>
      <c r="TE37" s="518"/>
      <c r="TF37" s="518"/>
      <c r="TG37" s="518"/>
      <c r="TH37" s="518"/>
      <c r="TI37" s="518"/>
      <c r="TJ37" s="518"/>
      <c r="TK37" s="518"/>
      <c r="TL37" s="518"/>
      <c r="TM37" s="518"/>
      <c r="TN37" s="518"/>
      <c r="TO37" s="518"/>
      <c r="TP37" s="518"/>
      <c r="TQ37" s="518"/>
      <c r="TR37" s="518"/>
      <c r="TS37" s="518"/>
      <c r="TT37" s="518"/>
      <c r="TU37" s="518"/>
      <c r="TV37" s="518"/>
      <c r="TW37" s="518"/>
      <c r="TX37" s="518"/>
      <c r="TY37" s="518"/>
      <c r="TZ37" s="518"/>
      <c r="UA37" s="518"/>
      <c r="UB37" s="518"/>
      <c r="UC37" s="518"/>
      <c r="UD37" s="518"/>
      <c r="UE37" s="518"/>
      <c r="UF37" s="518"/>
      <c r="UG37" s="518"/>
      <c r="UH37" s="518"/>
      <c r="UI37" s="518"/>
      <c r="UJ37" s="518"/>
      <c r="UK37" s="518"/>
      <c r="UL37" s="518"/>
      <c r="UM37" s="518"/>
      <c r="UN37" s="518"/>
      <c r="UO37" s="518"/>
      <c r="UP37" s="518"/>
      <c r="UQ37" s="518"/>
      <c r="UR37" s="518"/>
      <c r="US37" s="518"/>
      <c r="UT37" s="518"/>
      <c r="UU37" s="518"/>
      <c r="UV37" s="518"/>
      <c r="UW37" s="518"/>
      <c r="UX37" s="518"/>
      <c r="UY37" s="518"/>
      <c r="UZ37" s="518"/>
      <c r="VA37" s="518"/>
      <c r="VB37" s="518"/>
      <c r="VC37" s="518"/>
      <c r="VD37" s="518"/>
      <c r="VE37" s="518"/>
      <c r="VF37" s="518"/>
      <c r="VG37" s="518"/>
      <c r="VH37" s="518"/>
      <c r="VI37" s="518"/>
      <c r="VJ37" s="518"/>
      <c r="VK37" s="518"/>
      <c r="VL37" s="518"/>
      <c r="VM37" s="518"/>
      <c r="VN37" s="518"/>
      <c r="VO37" s="518"/>
      <c r="VP37" s="518"/>
      <c r="VQ37" s="518"/>
      <c r="VR37" s="518"/>
      <c r="VS37" s="518"/>
      <c r="VT37" s="518"/>
      <c r="VU37" s="518"/>
      <c r="VV37" s="518"/>
      <c r="VW37" s="518"/>
      <c r="VX37" s="518"/>
      <c r="VY37" s="518"/>
      <c r="VZ37" s="518"/>
      <c r="WA37" s="518"/>
      <c r="WB37" s="518"/>
      <c r="WC37" s="518"/>
      <c r="WD37" s="518"/>
      <c r="WE37" s="518"/>
      <c r="WF37" s="518"/>
      <c r="WG37" s="518"/>
      <c r="WH37" s="518"/>
      <c r="WI37" s="518"/>
      <c r="WJ37" s="518"/>
      <c r="WK37" s="518"/>
      <c r="WL37" s="518"/>
      <c r="WM37" s="518"/>
      <c r="WN37" s="518"/>
      <c r="WO37" s="518"/>
      <c r="WP37" s="518"/>
      <c r="WQ37" s="518"/>
      <c r="WR37" s="518"/>
      <c r="WS37" s="518"/>
      <c r="WT37" s="518"/>
      <c r="WU37" s="518"/>
      <c r="WV37" s="518"/>
      <c r="WW37" s="518"/>
      <c r="WX37" s="518"/>
      <c r="WY37" s="518"/>
      <c r="WZ37" s="518"/>
      <c r="XA37" s="518"/>
      <c r="XB37" s="518"/>
      <c r="XC37" s="518"/>
      <c r="XD37" s="518"/>
      <c r="XE37" s="518"/>
      <c r="XF37" s="518"/>
      <c r="XG37" s="518"/>
      <c r="XH37" s="518"/>
      <c r="XI37" s="518"/>
      <c r="XJ37" s="518"/>
      <c r="XK37" s="518"/>
      <c r="XL37" s="518"/>
      <c r="XM37" s="518"/>
      <c r="XN37" s="518"/>
      <c r="XO37" s="518"/>
      <c r="XP37" s="518"/>
      <c r="XQ37" s="518"/>
      <c r="XR37" s="518"/>
      <c r="XS37" s="518"/>
      <c r="XT37" s="518"/>
      <c r="XU37" s="518"/>
      <c r="XV37" s="518"/>
      <c r="XW37" s="518"/>
      <c r="XX37" s="518"/>
      <c r="XY37" s="518"/>
      <c r="XZ37" s="518"/>
      <c r="YA37" s="518"/>
      <c r="YB37" s="518"/>
      <c r="YC37" s="518"/>
      <c r="YD37" s="518"/>
      <c r="YE37" s="518"/>
      <c r="YF37" s="518"/>
      <c r="YG37" s="518"/>
      <c r="YH37" s="518"/>
      <c r="YI37" s="518"/>
      <c r="YJ37" s="518"/>
      <c r="YK37" s="518"/>
      <c r="YL37" s="518"/>
      <c r="YM37" s="518"/>
      <c r="YN37" s="518"/>
      <c r="YO37" s="518"/>
      <c r="YP37" s="518"/>
      <c r="YQ37" s="518"/>
      <c r="YR37" s="518"/>
      <c r="YS37" s="518"/>
      <c r="YT37" s="518"/>
      <c r="YU37" s="518"/>
      <c r="YV37" s="518"/>
      <c r="YW37" s="518"/>
      <c r="YX37" s="518"/>
      <c r="YY37" s="518"/>
      <c r="YZ37" s="518"/>
      <c r="ZA37" s="518"/>
      <c r="ZB37" s="518"/>
      <c r="ZC37" s="518"/>
      <c r="ZD37" s="518"/>
      <c r="ZE37" s="518"/>
      <c r="ZF37" s="518"/>
      <c r="ZG37" s="518"/>
      <c r="ZH37" s="518"/>
      <c r="ZI37" s="518"/>
      <c r="ZJ37" s="518"/>
      <c r="ZK37" s="518"/>
      <c r="ZL37" s="518"/>
      <c r="ZM37" s="518"/>
      <c r="ZN37" s="518"/>
      <c r="ZO37" s="518"/>
      <c r="ZP37" s="518"/>
      <c r="ZQ37" s="518"/>
      <c r="ZR37" s="518"/>
      <c r="ZS37" s="518"/>
      <c r="ZT37" s="518"/>
      <c r="ZU37" s="518"/>
      <c r="ZV37" s="518"/>
      <c r="ZW37" s="518"/>
      <c r="ZX37" s="518"/>
      <c r="ZY37" s="518"/>
      <c r="ZZ37" s="518"/>
      <c r="AAA37" s="518"/>
      <c r="AAB37" s="518"/>
      <c r="AAC37" s="518"/>
      <c r="AAD37" s="518"/>
      <c r="AAE37" s="518"/>
      <c r="AAF37" s="518"/>
      <c r="AAG37" s="518"/>
      <c r="AAH37" s="518"/>
      <c r="AAI37" s="518"/>
      <c r="AAJ37" s="518"/>
      <c r="AAK37" s="518"/>
      <c r="AAL37" s="518"/>
      <c r="AAM37" s="518"/>
      <c r="AAN37" s="518"/>
      <c r="AAO37" s="518"/>
      <c r="AAP37" s="518"/>
      <c r="AAQ37" s="518"/>
      <c r="AAR37" s="518"/>
      <c r="AAS37" s="518"/>
      <c r="AAT37" s="518"/>
      <c r="AAU37" s="518"/>
      <c r="AAV37" s="518"/>
      <c r="AAW37" s="518"/>
      <c r="AAX37" s="518"/>
      <c r="AAY37" s="518"/>
      <c r="AAZ37" s="518"/>
      <c r="ABA37" s="518"/>
      <c r="ABB37" s="518"/>
      <c r="ABC37" s="518"/>
      <c r="ABD37" s="518"/>
      <c r="ABE37" s="518"/>
      <c r="ABF37" s="518"/>
      <c r="ABG37" s="518"/>
      <c r="ABH37" s="518"/>
      <c r="ABI37" s="518"/>
      <c r="ABJ37" s="518"/>
      <c r="ABK37" s="518"/>
      <c r="ABL37" s="518"/>
      <c r="ABM37" s="518"/>
      <c r="ABN37" s="518"/>
      <c r="ABO37" s="518"/>
      <c r="ABP37" s="518"/>
      <c r="ABQ37" s="518"/>
      <c r="ABR37" s="518"/>
      <c r="ABS37" s="518"/>
      <c r="ABT37" s="518"/>
      <c r="ABU37" s="518"/>
      <c r="ABV37" s="518"/>
      <c r="ABW37" s="518"/>
      <c r="ABX37" s="518"/>
      <c r="ABY37" s="518"/>
      <c r="ABZ37" s="518"/>
      <c r="ACA37" s="518"/>
      <c r="ACB37" s="518"/>
      <c r="ACC37" s="518"/>
      <c r="ACD37" s="518"/>
      <c r="ACE37" s="518"/>
      <c r="ACF37" s="518"/>
      <c r="ACG37" s="518"/>
      <c r="ACH37" s="518"/>
      <c r="ACI37" s="518"/>
      <c r="ACJ37" s="518"/>
      <c r="ACK37" s="518"/>
      <c r="ACL37" s="518"/>
      <c r="ACM37" s="518"/>
      <c r="ACN37" s="518"/>
      <c r="ACO37" s="518"/>
      <c r="ACP37" s="518"/>
      <c r="ACQ37" s="518"/>
      <c r="ACR37" s="518"/>
      <c r="ACS37" s="518"/>
      <c r="ACT37" s="518"/>
      <c r="ACU37" s="518"/>
      <c r="ACV37" s="518"/>
      <c r="ACW37" s="518"/>
      <c r="ACX37" s="518"/>
      <c r="ACY37" s="518"/>
      <c r="ACZ37" s="518"/>
      <c r="ADA37" s="518"/>
      <c r="ADB37" s="518"/>
      <c r="ADC37" s="518"/>
      <c r="ADD37" s="518"/>
      <c r="ADE37" s="518"/>
      <c r="ADF37" s="518"/>
      <c r="ADG37" s="518"/>
      <c r="ADH37" s="518"/>
      <c r="ADI37" s="518"/>
      <c r="ADJ37" s="518"/>
      <c r="ADK37" s="518"/>
      <c r="ADL37" s="518"/>
      <c r="ADM37" s="518"/>
      <c r="ADN37" s="518"/>
      <c r="ADO37" s="518"/>
      <c r="ADP37" s="518"/>
      <c r="ADQ37" s="518"/>
      <c r="ADR37" s="518"/>
      <c r="ADS37" s="518"/>
      <c r="ADT37" s="518"/>
      <c r="ADU37" s="518"/>
      <c r="ADV37" s="518"/>
      <c r="ADW37" s="518"/>
      <c r="ADX37" s="518"/>
      <c r="ADY37" s="518"/>
      <c r="ADZ37" s="518"/>
      <c r="AEA37" s="518"/>
      <c r="AEB37" s="518"/>
      <c r="AEC37" s="518"/>
      <c r="AED37" s="518"/>
      <c r="AEE37" s="518"/>
      <c r="AEF37" s="518"/>
      <c r="AEG37" s="518"/>
      <c r="AEH37" s="518"/>
      <c r="AEI37" s="518"/>
      <c r="AEJ37" s="518"/>
      <c r="AEK37" s="518"/>
      <c r="AEL37" s="518"/>
      <c r="AEM37" s="518"/>
      <c r="AEN37" s="518"/>
      <c r="AEO37" s="518"/>
      <c r="AEP37" s="518"/>
      <c r="AEQ37" s="518"/>
      <c r="AER37" s="518"/>
      <c r="AES37" s="518"/>
      <c r="AET37" s="518"/>
      <c r="AEU37" s="518"/>
      <c r="AEV37" s="518"/>
      <c r="AEW37" s="518"/>
      <c r="AEX37" s="518"/>
      <c r="AEY37" s="518"/>
      <c r="AEZ37" s="518"/>
      <c r="AFA37" s="518"/>
      <c r="AFB37" s="518"/>
      <c r="AFC37" s="518"/>
      <c r="AFD37" s="518"/>
      <c r="AFE37" s="518"/>
      <c r="AFF37" s="518"/>
      <c r="AFG37" s="518"/>
      <c r="AFH37" s="518"/>
      <c r="AFI37" s="518"/>
      <c r="AFJ37" s="518"/>
      <c r="AFK37" s="518"/>
      <c r="AFL37" s="518"/>
      <c r="AFM37" s="518"/>
      <c r="AFN37" s="518"/>
      <c r="AFO37" s="518"/>
      <c r="AFP37" s="518"/>
      <c r="AFQ37" s="518"/>
      <c r="AFR37" s="518"/>
      <c r="AFS37" s="518"/>
      <c r="AFT37" s="518"/>
      <c r="AFU37" s="518"/>
      <c r="AFV37" s="518"/>
      <c r="AFW37" s="518"/>
      <c r="AFX37" s="518"/>
      <c r="AFY37" s="518"/>
      <c r="AFZ37" s="518"/>
      <c r="AGA37" s="518"/>
      <c r="AGB37" s="518"/>
      <c r="AGC37" s="518"/>
      <c r="AGD37" s="518"/>
      <c r="AGE37" s="518"/>
      <c r="AGF37" s="518"/>
      <c r="AGG37" s="518"/>
      <c r="AGH37" s="518"/>
      <c r="AGI37" s="518"/>
      <c r="AGJ37" s="518"/>
      <c r="AGK37" s="518"/>
      <c r="AGL37" s="518"/>
      <c r="AGM37" s="518"/>
      <c r="AGN37" s="518"/>
      <c r="AGO37" s="518"/>
      <c r="AGP37" s="518"/>
      <c r="AGQ37" s="518"/>
      <c r="AGR37" s="518"/>
      <c r="AGS37" s="518"/>
      <c r="AGT37" s="518"/>
      <c r="AGU37" s="518"/>
      <c r="AGV37" s="518"/>
      <c r="AGW37" s="518"/>
      <c r="AGX37" s="518"/>
      <c r="AGY37" s="518"/>
      <c r="AGZ37" s="518"/>
      <c r="AHA37" s="518"/>
      <c r="AHB37" s="518"/>
      <c r="AHC37" s="518"/>
      <c r="AHD37" s="518"/>
      <c r="AHE37" s="518"/>
      <c r="AHF37" s="518"/>
      <c r="AHG37" s="518"/>
      <c r="AHH37" s="518"/>
      <c r="AHI37" s="518"/>
      <c r="AHJ37" s="518"/>
      <c r="AHK37" s="518"/>
      <c r="AHL37" s="518"/>
      <c r="AHM37" s="518"/>
      <c r="AHN37" s="518"/>
      <c r="AHO37" s="518"/>
      <c r="AHP37" s="518"/>
      <c r="AHQ37" s="518"/>
      <c r="AHR37" s="518"/>
      <c r="AHS37" s="518"/>
      <c r="AHT37" s="518"/>
      <c r="AHU37" s="518"/>
      <c r="AHV37" s="518"/>
      <c r="AHW37" s="518"/>
      <c r="AHX37" s="518"/>
      <c r="AHY37" s="518"/>
      <c r="AHZ37" s="518"/>
      <c r="AIA37" s="518"/>
      <c r="AIB37" s="518"/>
      <c r="AIC37" s="518"/>
      <c r="AID37" s="518"/>
      <c r="AIE37" s="518"/>
      <c r="AIF37" s="518"/>
      <c r="AIG37" s="518"/>
      <c r="AIH37" s="518"/>
      <c r="AII37" s="518"/>
      <c r="AIJ37" s="518"/>
      <c r="AIK37" s="518"/>
      <c r="AIL37" s="518"/>
      <c r="AIM37" s="518"/>
      <c r="AIN37" s="518"/>
      <c r="AIO37" s="518"/>
      <c r="AIP37" s="518"/>
      <c r="AIQ37" s="518"/>
      <c r="AIR37" s="518"/>
      <c r="AIS37" s="518"/>
      <c r="AIT37" s="518"/>
      <c r="AIU37" s="518"/>
      <c r="AIV37" s="518"/>
      <c r="AIW37" s="518"/>
      <c r="AIX37" s="518"/>
      <c r="AIY37" s="518"/>
      <c r="AIZ37" s="518"/>
      <c r="AJA37" s="518"/>
      <c r="AJB37" s="518"/>
      <c r="AJC37" s="518"/>
      <c r="AJD37" s="518"/>
      <c r="AJE37" s="518"/>
      <c r="AJF37" s="518"/>
      <c r="AJG37" s="518"/>
      <c r="AJH37" s="518"/>
      <c r="AJI37" s="518"/>
      <c r="AJJ37" s="518"/>
      <c r="AJK37" s="518"/>
      <c r="AJL37" s="518"/>
      <c r="AJM37" s="518"/>
      <c r="AJN37" s="518"/>
      <c r="AJO37" s="518"/>
      <c r="AJP37" s="518"/>
      <c r="AJQ37" s="518"/>
      <c r="AJR37" s="518"/>
      <c r="AJS37" s="518"/>
      <c r="AJT37" s="518"/>
      <c r="AJU37" s="518"/>
      <c r="AJV37" s="518"/>
      <c r="AJW37" s="518"/>
      <c r="AJX37" s="518"/>
      <c r="AJY37" s="518"/>
      <c r="AJZ37" s="518"/>
      <c r="AKA37" s="518"/>
      <c r="AKB37" s="518"/>
      <c r="AKC37" s="518"/>
      <c r="AKD37" s="518"/>
      <c r="AKE37" s="518"/>
      <c r="AKF37" s="518"/>
      <c r="AKG37" s="518"/>
      <c r="AKH37" s="518"/>
      <c r="AKI37" s="518"/>
      <c r="AKJ37" s="518"/>
      <c r="AKK37" s="518"/>
      <c r="AKL37" s="518"/>
      <c r="AKM37" s="518"/>
      <c r="AKN37" s="518"/>
      <c r="AKO37" s="518"/>
      <c r="AKP37" s="518"/>
      <c r="AKQ37" s="518"/>
      <c r="AKR37" s="518"/>
      <c r="AKS37" s="518"/>
      <c r="AKT37" s="518"/>
      <c r="AKU37" s="518"/>
      <c r="AKV37" s="518"/>
      <c r="AKW37" s="518"/>
      <c r="AKX37" s="518"/>
      <c r="AKY37" s="518"/>
      <c r="AKZ37" s="518"/>
      <c r="ALA37" s="518"/>
      <c r="ALB37" s="518"/>
      <c r="ALC37" s="518"/>
      <c r="ALD37" s="518"/>
      <c r="ALE37" s="518"/>
      <c r="ALF37" s="518"/>
      <c r="ALG37" s="518"/>
      <c r="ALH37" s="518"/>
      <c r="ALI37" s="518"/>
      <c r="ALJ37" s="518"/>
      <c r="ALK37" s="518"/>
      <c r="ALL37" s="518"/>
      <c r="ALM37" s="518"/>
      <c r="ALN37" s="518"/>
      <c r="ALO37" s="518"/>
      <c r="ALP37" s="518"/>
      <c r="ALQ37" s="518"/>
      <c r="ALR37" s="518"/>
      <c r="ALS37" s="518"/>
      <c r="ALT37" s="518"/>
      <c r="ALU37" s="518"/>
      <c r="ALV37" s="518"/>
      <c r="ALW37" s="518"/>
      <c r="ALX37" s="518"/>
      <c r="ALY37" s="518"/>
      <c r="ALZ37" s="518"/>
      <c r="AMA37" s="518"/>
      <c r="AMB37" s="518"/>
      <c r="AMC37" s="518"/>
      <c r="AMD37" s="518"/>
      <c r="AME37" s="518"/>
      <c r="AMF37" s="518"/>
      <c r="AMG37" s="518"/>
      <c r="AMH37" s="518"/>
    </row>
    <row r="38" spans="2:1022" s="514" customFormat="1" ht="14" hidden="1" x14ac:dyDescent="0.3">
      <c r="B38" s="885">
        <v>3</v>
      </c>
      <c r="C38" s="550"/>
      <c r="D38" s="550"/>
      <c r="E38" s="541"/>
      <c r="F38" s="530"/>
      <c r="G38" s="531"/>
      <c r="H38" s="531"/>
      <c r="I38" s="532"/>
      <c r="J38" s="886"/>
      <c r="K38" s="886"/>
      <c r="L38" s="886"/>
      <c r="M38" s="886"/>
      <c r="N38" s="884" t="s">
        <v>409</v>
      </c>
      <c r="O38" s="884"/>
      <c r="P38" s="541">
        <f t="shared" ref="P38:P41" si="7">H38</f>
        <v>0</v>
      </c>
      <c r="Q38" s="541"/>
      <c r="R38" s="552"/>
      <c r="S38" s="518"/>
      <c r="T38" s="518"/>
      <c r="U38" s="518"/>
      <c r="V38" s="518"/>
      <c r="W38" s="518"/>
      <c r="X38" s="518"/>
      <c r="Y38" s="518"/>
      <c r="Z38" s="518"/>
      <c r="AA38" s="518"/>
      <c r="AB38" s="518"/>
      <c r="AC38" s="518"/>
      <c r="AD38" s="518"/>
      <c r="AE38" s="518"/>
      <c r="AF38" s="518"/>
      <c r="AG38" s="518"/>
      <c r="AH38" s="518"/>
      <c r="AI38" s="518"/>
      <c r="AJ38" s="518"/>
      <c r="AK38" s="518"/>
      <c r="AL38" s="518"/>
      <c r="AM38" s="518"/>
      <c r="AN38" s="518"/>
      <c r="AO38" s="518"/>
      <c r="AP38" s="518"/>
      <c r="AQ38" s="518"/>
      <c r="AR38" s="518"/>
      <c r="AS38" s="518"/>
      <c r="AT38" s="518"/>
      <c r="AU38" s="518"/>
      <c r="AV38" s="518"/>
      <c r="AW38" s="518"/>
      <c r="AX38" s="518"/>
      <c r="AY38" s="518"/>
      <c r="AZ38" s="518"/>
      <c r="BA38" s="518"/>
      <c r="BB38" s="518"/>
      <c r="BC38" s="518"/>
      <c r="BD38" s="518"/>
      <c r="BE38" s="518"/>
      <c r="BF38" s="518"/>
      <c r="BG38" s="518"/>
      <c r="BH38" s="518"/>
      <c r="BI38" s="518"/>
      <c r="BJ38" s="518"/>
      <c r="BK38" s="518"/>
      <c r="BL38" s="518"/>
      <c r="BM38" s="518"/>
      <c r="BN38" s="518"/>
      <c r="BO38" s="518"/>
      <c r="BP38" s="518"/>
      <c r="BQ38" s="518"/>
      <c r="BR38" s="518"/>
      <c r="BS38" s="518"/>
      <c r="BT38" s="518"/>
      <c r="BU38" s="518"/>
      <c r="BV38" s="518"/>
      <c r="BW38" s="518"/>
      <c r="BX38" s="518"/>
      <c r="BY38" s="518"/>
      <c r="BZ38" s="518"/>
      <c r="CA38" s="518"/>
      <c r="CB38" s="518"/>
      <c r="CC38" s="518"/>
      <c r="CD38" s="518"/>
      <c r="CE38" s="518"/>
      <c r="CF38" s="518"/>
      <c r="CG38" s="518"/>
      <c r="CH38" s="518"/>
      <c r="CI38" s="518"/>
      <c r="CJ38" s="518"/>
      <c r="CK38" s="518"/>
      <c r="CL38" s="518"/>
      <c r="CM38" s="518"/>
      <c r="CN38" s="518"/>
      <c r="CO38" s="518"/>
      <c r="CP38" s="518"/>
      <c r="CQ38" s="518"/>
      <c r="CR38" s="518"/>
      <c r="CS38" s="518"/>
      <c r="CT38" s="518"/>
      <c r="CU38" s="518"/>
      <c r="CV38" s="518"/>
      <c r="CW38" s="518"/>
      <c r="CX38" s="518"/>
      <c r="CY38" s="518"/>
      <c r="CZ38" s="518"/>
      <c r="DA38" s="518"/>
      <c r="DB38" s="518"/>
      <c r="DC38" s="518"/>
      <c r="DD38" s="518"/>
      <c r="DE38" s="518"/>
      <c r="DF38" s="518"/>
      <c r="DG38" s="518"/>
      <c r="DH38" s="518"/>
      <c r="DI38" s="518"/>
      <c r="DJ38" s="518"/>
      <c r="DK38" s="518"/>
      <c r="DL38" s="518"/>
      <c r="DM38" s="518"/>
      <c r="DN38" s="518"/>
      <c r="DO38" s="518"/>
      <c r="DP38" s="518"/>
      <c r="DQ38" s="518"/>
      <c r="DR38" s="518"/>
      <c r="DS38" s="518"/>
      <c r="DT38" s="518"/>
      <c r="DU38" s="518"/>
      <c r="DV38" s="518"/>
      <c r="DW38" s="518"/>
      <c r="DX38" s="518"/>
      <c r="DY38" s="518"/>
      <c r="DZ38" s="518"/>
      <c r="EA38" s="518"/>
      <c r="EB38" s="518"/>
      <c r="EC38" s="518"/>
      <c r="ED38" s="518"/>
      <c r="EE38" s="518"/>
      <c r="EF38" s="518"/>
      <c r="EG38" s="518"/>
      <c r="EH38" s="518"/>
      <c r="EI38" s="518"/>
      <c r="EJ38" s="518"/>
      <c r="EK38" s="518"/>
      <c r="EL38" s="518"/>
      <c r="EM38" s="518"/>
      <c r="EN38" s="518"/>
      <c r="EO38" s="518"/>
      <c r="EP38" s="518"/>
      <c r="EQ38" s="518"/>
      <c r="ER38" s="518"/>
      <c r="ES38" s="518"/>
      <c r="ET38" s="518"/>
      <c r="EU38" s="518"/>
      <c r="EV38" s="518"/>
      <c r="EW38" s="518"/>
      <c r="EX38" s="518"/>
      <c r="EY38" s="518"/>
      <c r="EZ38" s="518"/>
      <c r="FA38" s="518"/>
      <c r="FB38" s="518"/>
      <c r="FC38" s="518"/>
      <c r="FD38" s="518"/>
      <c r="FE38" s="518"/>
      <c r="FF38" s="518"/>
      <c r="FG38" s="518"/>
      <c r="FH38" s="518"/>
      <c r="FI38" s="518"/>
      <c r="FJ38" s="518"/>
      <c r="FK38" s="518"/>
      <c r="FL38" s="518"/>
      <c r="FM38" s="518"/>
      <c r="FN38" s="518"/>
      <c r="FO38" s="518"/>
      <c r="FP38" s="518"/>
      <c r="FQ38" s="518"/>
      <c r="FR38" s="518"/>
      <c r="FS38" s="518"/>
      <c r="FT38" s="518"/>
      <c r="FU38" s="518"/>
      <c r="FV38" s="518"/>
      <c r="FW38" s="518"/>
      <c r="FX38" s="518"/>
      <c r="FY38" s="518"/>
      <c r="FZ38" s="518"/>
      <c r="GA38" s="518"/>
      <c r="GB38" s="518"/>
      <c r="GC38" s="518"/>
      <c r="GD38" s="518"/>
      <c r="GE38" s="518"/>
      <c r="GF38" s="518"/>
      <c r="GG38" s="518"/>
      <c r="GH38" s="518"/>
      <c r="GI38" s="518"/>
      <c r="GJ38" s="518"/>
      <c r="GK38" s="518"/>
      <c r="GL38" s="518"/>
      <c r="GM38" s="518"/>
      <c r="GN38" s="518"/>
      <c r="GO38" s="518"/>
      <c r="GP38" s="518"/>
      <c r="GQ38" s="518"/>
      <c r="GR38" s="518"/>
      <c r="GS38" s="518"/>
      <c r="GT38" s="518"/>
      <c r="GU38" s="518"/>
      <c r="GV38" s="518"/>
      <c r="GW38" s="518"/>
      <c r="GX38" s="518"/>
      <c r="GY38" s="518"/>
      <c r="GZ38" s="518"/>
      <c r="HA38" s="518"/>
      <c r="HB38" s="518"/>
      <c r="HC38" s="518"/>
      <c r="HD38" s="518"/>
      <c r="HE38" s="518"/>
      <c r="HF38" s="518"/>
      <c r="HG38" s="518"/>
      <c r="HH38" s="518"/>
      <c r="HI38" s="518"/>
      <c r="HJ38" s="518"/>
      <c r="HK38" s="518"/>
      <c r="HL38" s="518"/>
      <c r="HM38" s="518"/>
      <c r="HN38" s="518"/>
      <c r="HO38" s="518"/>
      <c r="HP38" s="518"/>
      <c r="HQ38" s="518"/>
      <c r="HR38" s="518"/>
      <c r="HS38" s="518"/>
      <c r="HT38" s="518"/>
      <c r="HU38" s="518"/>
      <c r="HV38" s="518"/>
      <c r="HW38" s="518"/>
      <c r="HX38" s="518"/>
      <c r="HY38" s="518"/>
      <c r="HZ38" s="518"/>
      <c r="IA38" s="518"/>
      <c r="IB38" s="518"/>
      <c r="IC38" s="518"/>
      <c r="ID38" s="518"/>
      <c r="IE38" s="518"/>
      <c r="IF38" s="518"/>
      <c r="IG38" s="518"/>
      <c r="IH38" s="518"/>
      <c r="II38" s="518"/>
      <c r="IJ38" s="518"/>
      <c r="IK38" s="518"/>
      <c r="IL38" s="518"/>
      <c r="IM38" s="518"/>
      <c r="IN38" s="518"/>
      <c r="IO38" s="518"/>
      <c r="IP38" s="518"/>
      <c r="IQ38" s="518"/>
      <c r="IR38" s="518"/>
      <c r="IS38" s="518"/>
      <c r="IT38" s="518"/>
      <c r="IU38" s="518"/>
      <c r="IV38" s="518"/>
      <c r="IW38" s="518"/>
      <c r="IX38" s="518"/>
      <c r="IY38" s="518"/>
      <c r="IZ38" s="518"/>
      <c r="JA38" s="518"/>
      <c r="JB38" s="518"/>
      <c r="JC38" s="518"/>
      <c r="JD38" s="518"/>
      <c r="JE38" s="518"/>
      <c r="JF38" s="518"/>
      <c r="JG38" s="518"/>
      <c r="JH38" s="518"/>
      <c r="JI38" s="518"/>
      <c r="JJ38" s="518"/>
      <c r="JK38" s="518"/>
      <c r="JL38" s="518"/>
      <c r="JM38" s="518"/>
      <c r="JN38" s="518"/>
      <c r="JO38" s="518"/>
      <c r="JP38" s="518"/>
      <c r="JQ38" s="518"/>
      <c r="JR38" s="518"/>
      <c r="JS38" s="518"/>
      <c r="JT38" s="518"/>
      <c r="JU38" s="518"/>
      <c r="JV38" s="518"/>
      <c r="JW38" s="518"/>
      <c r="JX38" s="518"/>
      <c r="JY38" s="518"/>
      <c r="JZ38" s="518"/>
      <c r="KA38" s="518"/>
      <c r="KB38" s="518"/>
      <c r="KC38" s="518"/>
      <c r="KD38" s="518"/>
      <c r="KE38" s="518"/>
      <c r="KF38" s="518"/>
      <c r="KG38" s="518"/>
      <c r="KH38" s="518"/>
      <c r="KI38" s="518"/>
      <c r="KJ38" s="518"/>
      <c r="KK38" s="518"/>
      <c r="KL38" s="518"/>
      <c r="KM38" s="518"/>
      <c r="KN38" s="518"/>
      <c r="KO38" s="518"/>
      <c r="KP38" s="518"/>
      <c r="KQ38" s="518"/>
      <c r="KR38" s="518"/>
      <c r="KS38" s="518"/>
      <c r="KT38" s="518"/>
      <c r="KU38" s="518"/>
      <c r="KV38" s="518"/>
      <c r="KW38" s="518"/>
      <c r="KX38" s="518"/>
      <c r="KY38" s="518"/>
      <c r="KZ38" s="518"/>
      <c r="LA38" s="518"/>
      <c r="LB38" s="518"/>
      <c r="LC38" s="518"/>
      <c r="LD38" s="518"/>
      <c r="LE38" s="518"/>
      <c r="LF38" s="518"/>
      <c r="LG38" s="518"/>
      <c r="LH38" s="518"/>
      <c r="LI38" s="518"/>
      <c r="LJ38" s="518"/>
      <c r="LK38" s="518"/>
      <c r="LL38" s="518"/>
      <c r="LM38" s="518"/>
      <c r="LN38" s="518"/>
      <c r="LO38" s="518"/>
      <c r="LP38" s="518"/>
      <c r="LQ38" s="518"/>
      <c r="LR38" s="518"/>
      <c r="LS38" s="518"/>
      <c r="LT38" s="518"/>
      <c r="LU38" s="518"/>
      <c r="LV38" s="518"/>
      <c r="LW38" s="518"/>
      <c r="LX38" s="518"/>
      <c r="LY38" s="518"/>
      <c r="LZ38" s="518"/>
      <c r="MA38" s="518"/>
      <c r="MB38" s="518"/>
      <c r="MC38" s="518"/>
      <c r="MD38" s="518"/>
      <c r="ME38" s="518"/>
      <c r="MF38" s="518"/>
      <c r="MG38" s="518"/>
      <c r="MH38" s="518"/>
      <c r="MI38" s="518"/>
      <c r="MJ38" s="518"/>
      <c r="MK38" s="518"/>
      <c r="ML38" s="518"/>
      <c r="MM38" s="518"/>
      <c r="MN38" s="518"/>
      <c r="MO38" s="518"/>
      <c r="MP38" s="518"/>
      <c r="MQ38" s="518"/>
      <c r="MR38" s="518"/>
      <c r="MS38" s="518"/>
      <c r="MT38" s="518"/>
      <c r="MU38" s="518"/>
      <c r="MV38" s="518"/>
      <c r="MW38" s="518"/>
      <c r="MX38" s="518"/>
      <c r="MY38" s="518"/>
      <c r="MZ38" s="518"/>
      <c r="NA38" s="518"/>
      <c r="NB38" s="518"/>
      <c r="NC38" s="518"/>
      <c r="ND38" s="518"/>
      <c r="NE38" s="518"/>
      <c r="NF38" s="518"/>
      <c r="NG38" s="518"/>
      <c r="NH38" s="518"/>
      <c r="NI38" s="518"/>
      <c r="NJ38" s="518"/>
      <c r="NK38" s="518"/>
      <c r="NL38" s="518"/>
      <c r="NM38" s="518"/>
      <c r="NN38" s="518"/>
      <c r="NO38" s="518"/>
      <c r="NP38" s="518"/>
      <c r="NQ38" s="518"/>
      <c r="NR38" s="518"/>
      <c r="NS38" s="518"/>
      <c r="NT38" s="518"/>
      <c r="NU38" s="518"/>
      <c r="NV38" s="518"/>
      <c r="NW38" s="518"/>
      <c r="NX38" s="518"/>
      <c r="NY38" s="518"/>
      <c r="NZ38" s="518"/>
      <c r="OA38" s="518"/>
      <c r="OB38" s="518"/>
      <c r="OC38" s="518"/>
      <c r="OD38" s="518"/>
      <c r="OE38" s="518"/>
      <c r="OF38" s="518"/>
      <c r="OG38" s="518"/>
      <c r="OH38" s="518"/>
      <c r="OI38" s="518"/>
      <c r="OJ38" s="518"/>
      <c r="OK38" s="518"/>
      <c r="OL38" s="518"/>
      <c r="OM38" s="518"/>
      <c r="ON38" s="518"/>
      <c r="OO38" s="518"/>
      <c r="OP38" s="518"/>
      <c r="OQ38" s="518"/>
      <c r="OR38" s="518"/>
      <c r="OS38" s="518"/>
      <c r="OT38" s="518"/>
      <c r="OU38" s="518"/>
      <c r="OV38" s="518"/>
      <c r="OW38" s="518"/>
      <c r="OX38" s="518"/>
      <c r="OY38" s="518"/>
      <c r="OZ38" s="518"/>
      <c r="PA38" s="518"/>
      <c r="PB38" s="518"/>
      <c r="PC38" s="518"/>
      <c r="PD38" s="518"/>
      <c r="PE38" s="518"/>
      <c r="PF38" s="518"/>
      <c r="PG38" s="518"/>
      <c r="PH38" s="518"/>
      <c r="PI38" s="518"/>
      <c r="PJ38" s="518"/>
      <c r="PK38" s="518"/>
      <c r="PL38" s="518"/>
      <c r="PM38" s="518"/>
      <c r="PN38" s="518"/>
      <c r="PO38" s="518"/>
      <c r="PP38" s="518"/>
      <c r="PQ38" s="518"/>
      <c r="PR38" s="518"/>
      <c r="PS38" s="518"/>
      <c r="PT38" s="518"/>
      <c r="PU38" s="518"/>
      <c r="PV38" s="518"/>
      <c r="PW38" s="518"/>
      <c r="PX38" s="518"/>
      <c r="PY38" s="518"/>
      <c r="PZ38" s="518"/>
      <c r="QA38" s="518"/>
      <c r="QB38" s="518"/>
      <c r="QC38" s="518"/>
      <c r="QD38" s="518"/>
      <c r="QE38" s="518"/>
      <c r="QF38" s="518"/>
      <c r="QG38" s="518"/>
      <c r="QH38" s="518"/>
      <c r="QI38" s="518"/>
      <c r="QJ38" s="518"/>
      <c r="QK38" s="518"/>
      <c r="QL38" s="518"/>
      <c r="QM38" s="518"/>
      <c r="QN38" s="518"/>
      <c r="QO38" s="518"/>
      <c r="QP38" s="518"/>
      <c r="QQ38" s="518"/>
      <c r="QR38" s="518"/>
      <c r="QS38" s="518"/>
      <c r="QT38" s="518"/>
      <c r="QU38" s="518"/>
      <c r="QV38" s="518"/>
      <c r="QW38" s="518"/>
      <c r="QX38" s="518"/>
      <c r="QY38" s="518"/>
      <c r="QZ38" s="518"/>
      <c r="RA38" s="518"/>
      <c r="RB38" s="518"/>
      <c r="RC38" s="518"/>
      <c r="RD38" s="518"/>
      <c r="RE38" s="518"/>
      <c r="RF38" s="518"/>
      <c r="RG38" s="518"/>
      <c r="RH38" s="518"/>
      <c r="RI38" s="518"/>
      <c r="RJ38" s="518"/>
      <c r="RK38" s="518"/>
      <c r="RL38" s="518"/>
      <c r="RM38" s="518"/>
      <c r="RN38" s="518"/>
      <c r="RO38" s="518"/>
      <c r="RP38" s="518"/>
      <c r="RQ38" s="518"/>
      <c r="RR38" s="518"/>
      <c r="RS38" s="518"/>
      <c r="RT38" s="518"/>
      <c r="RU38" s="518"/>
      <c r="RV38" s="518"/>
      <c r="RW38" s="518"/>
      <c r="RX38" s="518"/>
      <c r="RY38" s="518"/>
      <c r="RZ38" s="518"/>
      <c r="SA38" s="518"/>
      <c r="SB38" s="518"/>
      <c r="SC38" s="518"/>
      <c r="SD38" s="518"/>
      <c r="SE38" s="518"/>
      <c r="SF38" s="518"/>
      <c r="SG38" s="518"/>
      <c r="SH38" s="518"/>
      <c r="SI38" s="518"/>
      <c r="SJ38" s="518"/>
      <c r="SK38" s="518"/>
      <c r="SL38" s="518"/>
      <c r="SM38" s="518"/>
      <c r="SN38" s="518"/>
      <c r="SO38" s="518"/>
      <c r="SP38" s="518"/>
      <c r="SQ38" s="518"/>
      <c r="SR38" s="518"/>
      <c r="SS38" s="518"/>
      <c r="ST38" s="518"/>
      <c r="SU38" s="518"/>
      <c r="SV38" s="518"/>
      <c r="SW38" s="518"/>
      <c r="SX38" s="518"/>
      <c r="SY38" s="518"/>
      <c r="SZ38" s="518"/>
      <c r="TA38" s="518"/>
      <c r="TB38" s="518"/>
      <c r="TC38" s="518"/>
      <c r="TD38" s="518"/>
      <c r="TE38" s="518"/>
      <c r="TF38" s="518"/>
      <c r="TG38" s="518"/>
      <c r="TH38" s="518"/>
      <c r="TI38" s="518"/>
      <c r="TJ38" s="518"/>
      <c r="TK38" s="518"/>
      <c r="TL38" s="518"/>
      <c r="TM38" s="518"/>
      <c r="TN38" s="518"/>
      <c r="TO38" s="518"/>
      <c r="TP38" s="518"/>
      <c r="TQ38" s="518"/>
      <c r="TR38" s="518"/>
      <c r="TS38" s="518"/>
      <c r="TT38" s="518"/>
      <c r="TU38" s="518"/>
      <c r="TV38" s="518"/>
      <c r="TW38" s="518"/>
      <c r="TX38" s="518"/>
      <c r="TY38" s="518"/>
      <c r="TZ38" s="518"/>
      <c r="UA38" s="518"/>
      <c r="UB38" s="518"/>
      <c r="UC38" s="518"/>
      <c r="UD38" s="518"/>
      <c r="UE38" s="518"/>
      <c r="UF38" s="518"/>
      <c r="UG38" s="518"/>
      <c r="UH38" s="518"/>
      <c r="UI38" s="518"/>
      <c r="UJ38" s="518"/>
      <c r="UK38" s="518"/>
      <c r="UL38" s="518"/>
      <c r="UM38" s="518"/>
      <c r="UN38" s="518"/>
      <c r="UO38" s="518"/>
      <c r="UP38" s="518"/>
      <c r="UQ38" s="518"/>
      <c r="UR38" s="518"/>
      <c r="US38" s="518"/>
      <c r="UT38" s="518"/>
      <c r="UU38" s="518"/>
      <c r="UV38" s="518"/>
      <c r="UW38" s="518"/>
      <c r="UX38" s="518"/>
      <c r="UY38" s="518"/>
      <c r="UZ38" s="518"/>
      <c r="VA38" s="518"/>
      <c r="VB38" s="518"/>
      <c r="VC38" s="518"/>
      <c r="VD38" s="518"/>
      <c r="VE38" s="518"/>
      <c r="VF38" s="518"/>
      <c r="VG38" s="518"/>
      <c r="VH38" s="518"/>
      <c r="VI38" s="518"/>
      <c r="VJ38" s="518"/>
      <c r="VK38" s="518"/>
      <c r="VL38" s="518"/>
      <c r="VM38" s="518"/>
      <c r="VN38" s="518"/>
      <c r="VO38" s="518"/>
      <c r="VP38" s="518"/>
      <c r="VQ38" s="518"/>
      <c r="VR38" s="518"/>
      <c r="VS38" s="518"/>
      <c r="VT38" s="518"/>
      <c r="VU38" s="518"/>
      <c r="VV38" s="518"/>
      <c r="VW38" s="518"/>
      <c r="VX38" s="518"/>
      <c r="VY38" s="518"/>
      <c r="VZ38" s="518"/>
      <c r="WA38" s="518"/>
      <c r="WB38" s="518"/>
      <c r="WC38" s="518"/>
      <c r="WD38" s="518"/>
      <c r="WE38" s="518"/>
      <c r="WF38" s="518"/>
      <c r="WG38" s="518"/>
      <c r="WH38" s="518"/>
      <c r="WI38" s="518"/>
      <c r="WJ38" s="518"/>
      <c r="WK38" s="518"/>
      <c r="WL38" s="518"/>
      <c r="WM38" s="518"/>
      <c r="WN38" s="518"/>
      <c r="WO38" s="518"/>
      <c r="WP38" s="518"/>
      <c r="WQ38" s="518"/>
      <c r="WR38" s="518"/>
      <c r="WS38" s="518"/>
      <c r="WT38" s="518"/>
      <c r="WU38" s="518"/>
      <c r="WV38" s="518"/>
      <c r="WW38" s="518"/>
      <c r="WX38" s="518"/>
      <c r="WY38" s="518"/>
      <c r="WZ38" s="518"/>
      <c r="XA38" s="518"/>
      <c r="XB38" s="518"/>
      <c r="XC38" s="518"/>
      <c r="XD38" s="518"/>
      <c r="XE38" s="518"/>
      <c r="XF38" s="518"/>
      <c r="XG38" s="518"/>
      <c r="XH38" s="518"/>
      <c r="XI38" s="518"/>
      <c r="XJ38" s="518"/>
      <c r="XK38" s="518"/>
      <c r="XL38" s="518"/>
      <c r="XM38" s="518"/>
      <c r="XN38" s="518"/>
      <c r="XO38" s="518"/>
      <c r="XP38" s="518"/>
      <c r="XQ38" s="518"/>
      <c r="XR38" s="518"/>
      <c r="XS38" s="518"/>
      <c r="XT38" s="518"/>
      <c r="XU38" s="518"/>
      <c r="XV38" s="518"/>
      <c r="XW38" s="518"/>
      <c r="XX38" s="518"/>
      <c r="XY38" s="518"/>
      <c r="XZ38" s="518"/>
      <c r="YA38" s="518"/>
      <c r="YB38" s="518"/>
      <c r="YC38" s="518"/>
      <c r="YD38" s="518"/>
      <c r="YE38" s="518"/>
      <c r="YF38" s="518"/>
      <c r="YG38" s="518"/>
      <c r="YH38" s="518"/>
      <c r="YI38" s="518"/>
      <c r="YJ38" s="518"/>
      <c r="YK38" s="518"/>
      <c r="YL38" s="518"/>
      <c r="YM38" s="518"/>
      <c r="YN38" s="518"/>
      <c r="YO38" s="518"/>
      <c r="YP38" s="518"/>
      <c r="YQ38" s="518"/>
      <c r="YR38" s="518"/>
      <c r="YS38" s="518"/>
      <c r="YT38" s="518"/>
      <c r="YU38" s="518"/>
      <c r="YV38" s="518"/>
      <c r="YW38" s="518"/>
      <c r="YX38" s="518"/>
      <c r="YY38" s="518"/>
      <c r="YZ38" s="518"/>
      <c r="ZA38" s="518"/>
      <c r="ZB38" s="518"/>
      <c r="ZC38" s="518"/>
      <c r="ZD38" s="518"/>
      <c r="ZE38" s="518"/>
      <c r="ZF38" s="518"/>
      <c r="ZG38" s="518"/>
      <c r="ZH38" s="518"/>
      <c r="ZI38" s="518"/>
      <c r="ZJ38" s="518"/>
      <c r="ZK38" s="518"/>
      <c r="ZL38" s="518"/>
      <c r="ZM38" s="518"/>
      <c r="ZN38" s="518"/>
      <c r="ZO38" s="518"/>
      <c r="ZP38" s="518"/>
      <c r="ZQ38" s="518"/>
      <c r="ZR38" s="518"/>
      <c r="ZS38" s="518"/>
      <c r="ZT38" s="518"/>
      <c r="ZU38" s="518"/>
      <c r="ZV38" s="518"/>
      <c r="ZW38" s="518"/>
      <c r="ZX38" s="518"/>
      <c r="ZY38" s="518"/>
      <c r="ZZ38" s="518"/>
      <c r="AAA38" s="518"/>
      <c r="AAB38" s="518"/>
      <c r="AAC38" s="518"/>
      <c r="AAD38" s="518"/>
      <c r="AAE38" s="518"/>
      <c r="AAF38" s="518"/>
      <c r="AAG38" s="518"/>
      <c r="AAH38" s="518"/>
      <c r="AAI38" s="518"/>
      <c r="AAJ38" s="518"/>
      <c r="AAK38" s="518"/>
      <c r="AAL38" s="518"/>
      <c r="AAM38" s="518"/>
      <c r="AAN38" s="518"/>
      <c r="AAO38" s="518"/>
      <c r="AAP38" s="518"/>
      <c r="AAQ38" s="518"/>
      <c r="AAR38" s="518"/>
      <c r="AAS38" s="518"/>
      <c r="AAT38" s="518"/>
      <c r="AAU38" s="518"/>
      <c r="AAV38" s="518"/>
      <c r="AAW38" s="518"/>
      <c r="AAX38" s="518"/>
      <c r="AAY38" s="518"/>
      <c r="AAZ38" s="518"/>
      <c r="ABA38" s="518"/>
      <c r="ABB38" s="518"/>
      <c r="ABC38" s="518"/>
      <c r="ABD38" s="518"/>
      <c r="ABE38" s="518"/>
      <c r="ABF38" s="518"/>
      <c r="ABG38" s="518"/>
      <c r="ABH38" s="518"/>
      <c r="ABI38" s="518"/>
      <c r="ABJ38" s="518"/>
      <c r="ABK38" s="518"/>
      <c r="ABL38" s="518"/>
      <c r="ABM38" s="518"/>
      <c r="ABN38" s="518"/>
      <c r="ABO38" s="518"/>
      <c r="ABP38" s="518"/>
      <c r="ABQ38" s="518"/>
      <c r="ABR38" s="518"/>
      <c r="ABS38" s="518"/>
      <c r="ABT38" s="518"/>
      <c r="ABU38" s="518"/>
      <c r="ABV38" s="518"/>
      <c r="ABW38" s="518"/>
      <c r="ABX38" s="518"/>
      <c r="ABY38" s="518"/>
      <c r="ABZ38" s="518"/>
      <c r="ACA38" s="518"/>
      <c r="ACB38" s="518"/>
      <c r="ACC38" s="518"/>
      <c r="ACD38" s="518"/>
      <c r="ACE38" s="518"/>
      <c r="ACF38" s="518"/>
      <c r="ACG38" s="518"/>
      <c r="ACH38" s="518"/>
      <c r="ACI38" s="518"/>
      <c r="ACJ38" s="518"/>
      <c r="ACK38" s="518"/>
      <c r="ACL38" s="518"/>
      <c r="ACM38" s="518"/>
      <c r="ACN38" s="518"/>
      <c r="ACO38" s="518"/>
      <c r="ACP38" s="518"/>
      <c r="ACQ38" s="518"/>
      <c r="ACR38" s="518"/>
      <c r="ACS38" s="518"/>
      <c r="ACT38" s="518"/>
      <c r="ACU38" s="518"/>
      <c r="ACV38" s="518"/>
      <c r="ACW38" s="518"/>
      <c r="ACX38" s="518"/>
      <c r="ACY38" s="518"/>
      <c r="ACZ38" s="518"/>
      <c r="ADA38" s="518"/>
      <c r="ADB38" s="518"/>
      <c r="ADC38" s="518"/>
      <c r="ADD38" s="518"/>
      <c r="ADE38" s="518"/>
      <c r="ADF38" s="518"/>
      <c r="ADG38" s="518"/>
      <c r="ADH38" s="518"/>
      <c r="ADI38" s="518"/>
      <c r="ADJ38" s="518"/>
      <c r="ADK38" s="518"/>
      <c r="ADL38" s="518"/>
      <c r="ADM38" s="518"/>
      <c r="ADN38" s="518"/>
      <c r="ADO38" s="518"/>
      <c r="ADP38" s="518"/>
      <c r="ADQ38" s="518"/>
      <c r="ADR38" s="518"/>
      <c r="ADS38" s="518"/>
      <c r="ADT38" s="518"/>
      <c r="ADU38" s="518"/>
      <c r="ADV38" s="518"/>
      <c r="ADW38" s="518"/>
      <c r="ADX38" s="518"/>
      <c r="ADY38" s="518"/>
      <c r="ADZ38" s="518"/>
      <c r="AEA38" s="518"/>
      <c r="AEB38" s="518"/>
      <c r="AEC38" s="518"/>
      <c r="AED38" s="518"/>
      <c r="AEE38" s="518"/>
      <c r="AEF38" s="518"/>
      <c r="AEG38" s="518"/>
      <c r="AEH38" s="518"/>
      <c r="AEI38" s="518"/>
      <c r="AEJ38" s="518"/>
      <c r="AEK38" s="518"/>
      <c r="AEL38" s="518"/>
      <c r="AEM38" s="518"/>
      <c r="AEN38" s="518"/>
      <c r="AEO38" s="518"/>
      <c r="AEP38" s="518"/>
      <c r="AEQ38" s="518"/>
      <c r="AER38" s="518"/>
      <c r="AES38" s="518"/>
      <c r="AET38" s="518"/>
      <c r="AEU38" s="518"/>
      <c r="AEV38" s="518"/>
      <c r="AEW38" s="518"/>
      <c r="AEX38" s="518"/>
      <c r="AEY38" s="518"/>
      <c r="AEZ38" s="518"/>
      <c r="AFA38" s="518"/>
      <c r="AFB38" s="518"/>
      <c r="AFC38" s="518"/>
      <c r="AFD38" s="518"/>
      <c r="AFE38" s="518"/>
      <c r="AFF38" s="518"/>
      <c r="AFG38" s="518"/>
      <c r="AFH38" s="518"/>
      <c r="AFI38" s="518"/>
      <c r="AFJ38" s="518"/>
      <c r="AFK38" s="518"/>
      <c r="AFL38" s="518"/>
      <c r="AFM38" s="518"/>
      <c r="AFN38" s="518"/>
      <c r="AFO38" s="518"/>
      <c r="AFP38" s="518"/>
      <c r="AFQ38" s="518"/>
      <c r="AFR38" s="518"/>
      <c r="AFS38" s="518"/>
      <c r="AFT38" s="518"/>
      <c r="AFU38" s="518"/>
      <c r="AFV38" s="518"/>
      <c r="AFW38" s="518"/>
      <c r="AFX38" s="518"/>
      <c r="AFY38" s="518"/>
      <c r="AFZ38" s="518"/>
      <c r="AGA38" s="518"/>
      <c r="AGB38" s="518"/>
      <c r="AGC38" s="518"/>
      <c r="AGD38" s="518"/>
      <c r="AGE38" s="518"/>
      <c r="AGF38" s="518"/>
      <c r="AGG38" s="518"/>
      <c r="AGH38" s="518"/>
      <c r="AGI38" s="518"/>
      <c r="AGJ38" s="518"/>
      <c r="AGK38" s="518"/>
      <c r="AGL38" s="518"/>
      <c r="AGM38" s="518"/>
      <c r="AGN38" s="518"/>
      <c r="AGO38" s="518"/>
      <c r="AGP38" s="518"/>
      <c r="AGQ38" s="518"/>
      <c r="AGR38" s="518"/>
      <c r="AGS38" s="518"/>
      <c r="AGT38" s="518"/>
      <c r="AGU38" s="518"/>
      <c r="AGV38" s="518"/>
      <c r="AGW38" s="518"/>
      <c r="AGX38" s="518"/>
      <c r="AGY38" s="518"/>
      <c r="AGZ38" s="518"/>
      <c r="AHA38" s="518"/>
      <c r="AHB38" s="518"/>
      <c r="AHC38" s="518"/>
      <c r="AHD38" s="518"/>
      <c r="AHE38" s="518"/>
      <c r="AHF38" s="518"/>
      <c r="AHG38" s="518"/>
      <c r="AHH38" s="518"/>
      <c r="AHI38" s="518"/>
      <c r="AHJ38" s="518"/>
      <c r="AHK38" s="518"/>
      <c r="AHL38" s="518"/>
      <c r="AHM38" s="518"/>
      <c r="AHN38" s="518"/>
      <c r="AHO38" s="518"/>
      <c r="AHP38" s="518"/>
      <c r="AHQ38" s="518"/>
      <c r="AHR38" s="518"/>
      <c r="AHS38" s="518"/>
      <c r="AHT38" s="518"/>
      <c r="AHU38" s="518"/>
      <c r="AHV38" s="518"/>
      <c r="AHW38" s="518"/>
      <c r="AHX38" s="518"/>
      <c r="AHY38" s="518"/>
      <c r="AHZ38" s="518"/>
      <c r="AIA38" s="518"/>
      <c r="AIB38" s="518"/>
      <c r="AIC38" s="518"/>
      <c r="AID38" s="518"/>
      <c r="AIE38" s="518"/>
      <c r="AIF38" s="518"/>
      <c r="AIG38" s="518"/>
      <c r="AIH38" s="518"/>
      <c r="AII38" s="518"/>
      <c r="AIJ38" s="518"/>
      <c r="AIK38" s="518"/>
      <c r="AIL38" s="518"/>
      <c r="AIM38" s="518"/>
      <c r="AIN38" s="518"/>
      <c r="AIO38" s="518"/>
      <c r="AIP38" s="518"/>
      <c r="AIQ38" s="518"/>
      <c r="AIR38" s="518"/>
      <c r="AIS38" s="518"/>
      <c r="AIT38" s="518"/>
      <c r="AIU38" s="518"/>
      <c r="AIV38" s="518"/>
      <c r="AIW38" s="518"/>
      <c r="AIX38" s="518"/>
      <c r="AIY38" s="518"/>
      <c r="AIZ38" s="518"/>
      <c r="AJA38" s="518"/>
      <c r="AJB38" s="518"/>
      <c r="AJC38" s="518"/>
      <c r="AJD38" s="518"/>
      <c r="AJE38" s="518"/>
      <c r="AJF38" s="518"/>
      <c r="AJG38" s="518"/>
      <c r="AJH38" s="518"/>
      <c r="AJI38" s="518"/>
      <c r="AJJ38" s="518"/>
      <c r="AJK38" s="518"/>
      <c r="AJL38" s="518"/>
      <c r="AJM38" s="518"/>
      <c r="AJN38" s="518"/>
      <c r="AJO38" s="518"/>
      <c r="AJP38" s="518"/>
      <c r="AJQ38" s="518"/>
      <c r="AJR38" s="518"/>
      <c r="AJS38" s="518"/>
      <c r="AJT38" s="518"/>
      <c r="AJU38" s="518"/>
      <c r="AJV38" s="518"/>
      <c r="AJW38" s="518"/>
      <c r="AJX38" s="518"/>
      <c r="AJY38" s="518"/>
      <c r="AJZ38" s="518"/>
      <c r="AKA38" s="518"/>
      <c r="AKB38" s="518"/>
      <c r="AKC38" s="518"/>
      <c r="AKD38" s="518"/>
      <c r="AKE38" s="518"/>
      <c r="AKF38" s="518"/>
      <c r="AKG38" s="518"/>
      <c r="AKH38" s="518"/>
      <c r="AKI38" s="518"/>
      <c r="AKJ38" s="518"/>
      <c r="AKK38" s="518"/>
      <c r="AKL38" s="518"/>
      <c r="AKM38" s="518"/>
      <c r="AKN38" s="518"/>
      <c r="AKO38" s="518"/>
      <c r="AKP38" s="518"/>
      <c r="AKQ38" s="518"/>
      <c r="AKR38" s="518"/>
      <c r="AKS38" s="518"/>
      <c r="AKT38" s="518"/>
      <c r="AKU38" s="518"/>
      <c r="AKV38" s="518"/>
      <c r="AKW38" s="518"/>
      <c r="AKX38" s="518"/>
      <c r="AKY38" s="518"/>
      <c r="AKZ38" s="518"/>
      <c r="ALA38" s="518"/>
      <c r="ALB38" s="518"/>
      <c r="ALC38" s="518"/>
      <c r="ALD38" s="518"/>
      <c r="ALE38" s="518"/>
      <c r="ALF38" s="518"/>
      <c r="ALG38" s="518"/>
      <c r="ALH38" s="518"/>
      <c r="ALI38" s="518"/>
      <c r="ALJ38" s="518"/>
      <c r="ALK38" s="518"/>
      <c r="ALL38" s="518"/>
      <c r="ALM38" s="518"/>
      <c r="ALN38" s="518"/>
      <c r="ALO38" s="518"/>
      <c r="ALP38" s="518"/>
      <c r="ALQ38" s="518"/>
      <c r="ALR38" s="518"/>
      <c r="ALS38" s="518"/>
      <c r="ALT38" s="518"/>
      <c r="ALU38" s="518"/>
      <c r="ALV38" s="518"/>
      <c r="ALW38" s="518"/>
      <c r="ALX38" s="518"/>
      <c r="ALY38" s="518"/>
      <c r="ALZ38" s="518"/>
      <c r="AMA38" s="518"/>
      <c r="AMB38" s="518"/>
      <c r="AMC38" s="518"/>
      <c r="AMD38" s="518"/>
      <c r="AME38" s="518"/>
      <c r="AMF38" s="518"/>
      <c r="AMG38" s="518"/>
      <c r="AMH38" s="518"/>
    </row>
    <row r="39" spans="2:1022" s="514" customFormat="1" ht="14" hidden="1" x14ac:dyDescent="0.3">
      <c r="B39" s="885"/>
      <c r="C39" s="550"/>
      <c r="D39" s="550"/>
      <c r="E39" s="541"/>
      <c r="F39" s="530"/>
      <c r="G39" s="531"/>
      <c r="H39" s="531"/>
      <c r="I39" s="532"/>
      <c r="J39" s="886"/>
      <c r="K39" s="886"/>
      <c r="L39" s="886"/>
      <c r="M39" s="886"/>
      <c r="N39" s="884"/>
      <c r="O39" s="884"/>
      <c r="P39" s="541">
        <f t="shared" si="7"/>
        <v>0</v>
      </c>
      <c r="Q39" s="541"/>
      <c r="R39" s="552"/>
      <c r="S39" s="518"/>
      <c r="T39" s="518"/>
      <c r="U39" s="518"/>
      <c r="V39" s="518"/>
      <c r="W39" s="518"/>
      <c r="X39" s="518"/>
      <c r="Y39" s="518"/>
      <c r="Z39" s="518"/>
      <c r="AA39" s="518"/>
      <c r="AB39" s="518"/>
      <c r="AC39" s="518"/>
      <c r="AD39" s="518"/>
      <c r="AE39" s="518"/>
      <c r="AF39" s="518"/>
      <c r="AG39" s="518"/>
      <c r="AH39" s="518"/>
      <c r="AI39" s="518"/>
      <c r="AJ39" s="518"/>
      <c r="AK39" s="518"/>
      <c r="AL39" s="518"/>
      <c r="AM39" s="518"/>
      <c r="AN39" s="518"/>
      <c r="AO39" s="518"/>
      <c r="AP39" s="518"/>
      <c r="AQ39" s="518"/>
      <c r="AR39" s="518"/>
      <c r="AS39" s="518"/>
      <c r="AT39" s="518"/>
      <c r="AU39" s="518"/>
      <c r="AV39" s="518"/>
      <c r="AW39" s="518"/>
      <c r="AX39" s="518"/>
      <c r="AY39" s="518"/>
      <c r="AZ39" s="518"/>
      <c r="BA39" s="518"/>
      <c r="BB39" s="518"/>
      <c r="BC39" s="518"/>
      <c r="BD39" s="518"/>
      <c r="BE39" s="518"/>
      <c r="BF39" s="518"/>
      <c r="BG39" s="518"/>
      <c r="BH39" s="518"/>
      <c r="BI39" s="518"/>
      <c r="BJ39" s="518"/>
      <c r="BK39" s="518"/>
      <c r="BL39" s="518"/>
      <c r="BM39" s="518"/>
      <c r="BN39" s="518"/>
      <c r="BO39" s="518"/>
      <c r="BP39" s="518"/>
      <c r="BQ39" s="518"/>
      <c r="BR39" s="518"/>
      <c r="BS39" s="518"/>
      <c r="BT39" s="518"/>
      <c r="BU39" s="518"/>
      <c r="BV39" s="518"/>
      <c r="BW39" s="518"/>
      <c r="BX39" s="518"/>
      <c r="BY39" s="518"/>
      <c r="BZ39" s="518"/>
      <c r="CA39" s="518"/>
      <c r="CB39" s="518"/>
      <c r="CC39" s="518"/>
      <c r="CD39" s="518"/>
      <c r="CE39" s="518"/>
      <c r="CF39" s="518"/>
      <c r="CG39" s="518"/>
      <c r="CH39" s="518"/>
      <c r="CI39" s="518"/>
      <c r="CJ39" s="518"/>
      <c r="CK39" s="518"/>
      <c r="CL39" s="518"/>
      <c r="CM39" s="518"/>
      <c r="CN39" s="518"/>
      <c r="CO39" s="518"/>
      <c r="CP39" s="518"/>
      <c r="CQ39" s="518"/>
      <c r="CR39" s="518"/>
      <c r="CS39" s="518"/>
      <c r="CT39" s="518"/>
      <c r="CU39" s="518"/>
      <c r="CV39" s="518"/>
      <c r="CW39" s="518"/>
      <c r="CX39" s="518"/>
      <c r="CY39" s="518"/>
      <c r="CZ39" s="518"/>
      <c r="DA39" s="518"/>
      <c r="DB39" s="518"/>
      <c r="DC39" s="518"/>
      <c r="DD39" s="518"/>
      <c r="DE39" s="518"/>
      <c r="DF39" s="518"/>
      <c r="DG39" s="518"/>
      <c r="DH39" s="518"/>
      <c r="DI39" s="518"/>
      <c r="DJ39" s="518"/>
      <c r="DK39" s="518"/>
      <c r="DL39" s="518"/>
      <c r="DM39" s="518"/>
      <c r="DN39" s="518"/>
      <c r="DO39" s="518"/>
      <c r="DP39" s="518"/>
      <c r="DQ39" s="518"/>
      <c r="DR39" s="518"/>
      <c r="DS39" s="518"/>
      <c r="DT39" s="518"/>
      <c r="DU39" s="518"/>
      <c r="DV39" s="518"/>
      <c r="DW39" s="518"/>
      <c r="DX39" s="518"/>
      <c r="DY39" s="518"/>
      <c r="DZ39" s="518"/>
      <c r="EA39" s="518"/>
      <c r="EB39" s="518"/>
      <c r="EC39" s="518"/>
      <c r="ED39" s="518"/>
      <c r="EE39" s="518"/>
      <c r="EF39" s="518"/>
      <c r="EG39" s="518"/>
      <c r="EH39" s="518"/>
      <c r="EI39" s="518"/>
      <c r="EJ39" s="518"/>
      <c r="EK39" s="518"/>
      <c r="EL39" s="518"/>
      <c r="EM39" s="518"/>
      <c r="EN39" s="518"/>
      <c r="EO39" s="518"/>
      <c r="EP39" s="518"/>
      <c r="EQ39" s="518"/>
      <c r="ER39" s="518"/>
      <c r="ES39" s="518"/>
      <c r="ET39" s="518"/>
      <c r="EU39" s="518"/>
      <c r="EV39" s="518"/>
      <c r="EW39" s="518"/>
      <c r="EX39" s="518"/>
      <c r="EY39" s="518"/>
      <c r="EZ39" s="518"/>
      <c r="FA39" s="518"/>
      <c r="FB39" s="518"/>
      <c r="FC39" s="518"/>
      <c r="FD39" s="518"/>
      <c r="FE39" s="518"/>
      <c r="FF39" s="518"/>
      <c r="FG39" s="518"/>
      <c r="FH39" s="518"/>
      <c r="FI39" s="518"/>
      <c r="FJ39" s="518"/>
      <c r="FK39" s="518"/>
      <c r="FL39" s="518"/>
      <c r="FM39" s="518"/>
      <c r="FN39" s="518"/>
      <c r="FO39" s="518"/>
      <c r="FP39" s="518"/>
      <c r="FQ39" s="518"/>
      <c r="FR39" s="518"/>
      <c r="FS39" s="518"/>
      <c r="FT39" s="518"/>
      <c r="FU39" s="518"/>
      <c r="FV39" s="518"/>
      <c r="FW39" s="518"/>
      <c r="FX39" s="518"/>
      <c r="FY39" s="518"/>
      <c r="FZ39" s="518"/>
      <c r="GA39" s="518"/>
      <c r="GB39" s="518"/>
      <c r="GC39" s="518"/>
      <c r="GD39" s="518"/>
      <c r="GE39" s="518"/>
      <c r="GF39" s="518"/>
      <c r="GG39" s="518"/>
      <c r="GH39" s="518"/>
      <c r="GI39" s="518"/>
      <c r="GJ39" s="518"/>
      <c r="GK39" s="518"/>
      <c r="GL39" s="518"/>
      <c r="GM39" s="518"/>
      <c r="GN39" s="518"/>
      <c r="GO39" s="518"/>
      <c r="GP39" s="518"/>
      <c r="GQ39" s="518"/>
      <c r="GR39" s="518"/>
      <c r="GS39" s="518"/>
      <c r="GT39" s="518"/>
      <c r="GU39" s="518"/>
      <c r="GV39" s="518"/>
      <c r="GW39" s="518"/>
      <c r="GX39" s="518"/>
      <c r="GY39" s="518"/>
      <c r="GZ39" s="518"/>
      <c r="HA39" s="518"/>
      <c r="HB39" s="518"/>
      <c r="HC39" s="518"/>
      <c r="HD39" s="518"/>
      <c r="HE39" s="518"/>
      <c r="HF39" s="518"/>
      <c r="HG39" s="518"/>
      <c r="HH39" s="518"/>
      <c r="HI39" s="518"/>
      <c r="HJ39" s="518"/>
      <c r="HK39" s="518"/>
      <c r="HL39" s="518"/>
      <c r="HM39" s="518"/>
      <c r="HN39" s="518"/>
      <c r="HO39" s="518"/>
      <c r="HP39" s="518"/>
      <c r="HQ39" s="518"/>
      <c r="HR39" s="518"/>
      <c r="HS39" s="518"/>
      <c r="HT39" s="518"/>
      <c r="HU39" s="518"/>
      <c r="HV39" s="518"/>
      <c r="HW39" s="518"/>
      <c r="HX39" s="518"/>
      <c r="HY39" s="518"/>
      <c r="HZ39" s="518"/>
      <c r="IA39" s="518"/>
      <c r="IB39" s="518"/>
      <c r="IC39" s="518"/>
      <c r="ID39" s="518"/>
      <c r="IE39" s="518"/>
      <c r="IF39" s="518"/>
      <c r="IG39" s="518"/>
      <c r="IH39" s="518"/>
      <c r="II39" s="518"/>
      <c r="IJ39" s="518"/>
      <c r="IK39" s="518"/>
      <c r="IL39" s="518"/>
      <c r="IM39" s="518"/>
      <c r="IN39" s="518"/>
      <c r="IO39" s="518"/>
      <c r="IP39" s="518"/>
      <c r="IQ39" s="518"/>
      <c r="IR39" s="518"/>
      <c r="IS39" s="518"/>
      <c r="IT39" s="518"/>
      <c r="IU39" s="518"/>
      <c r="IV39" s="518"/>
      <c r="IW39" s="518"/>
      <c r="IX39" s="518"/>
      <c r="IY39" s="518"/>
      <c r="IZ39" s="518"/>
      <c r="JA39" s="518"/>
      <c r="JB39" s="518"/>
      <c r="JC39" s="518"/>
      <c r="JD39" s="518"/>
      <c r="JE39" s="518"/>
      <c r="JF39" s="518"/>
      <c r="JG39" s="518"/>
      <c r="JH39" s="518"/>
      <c r="JI39" s="518"/>
      <c r="JJ39" s="518"/>
      <c r="JK39" s="518"/>
      <c r="JL39" s="518"/>
      <c r="JM39" s="518"/>
      <c r="JN39" s="518"/>
      <c r="JO39" s="518"/>
      <c r="JP39" s="518"/>
      <c r="JQ39" s="518"/>
      <c r="JR39" s="518"/>
      <c r="JS39" s="518"/>
      <c r="JT39" s="518"/>
      <c r="JU39" s="518"/>
      <c r="JV39" s="518"/>
      <c r="JW39" s="518"/>
      <c r="JX39" s="518"/>
      <c r="JY39" s="518"/>
      <c r="JZ39" s="518"/>
      <c r="KA39" s="518"/>
      <c r="KB39" s="518"/>
      <c r="KC39" s="518"/>
      <c r="KD39" s="518"/>
      <c r="KE39" s="518"/>
      <c r="KF39" s="518"/>
      <c r="KG39" s="518"/>
      <c r="KH39" s="518"/>
      <c r="KI39" s="518"/>
      <c r="KJ39" s="518"/>
      <c r="KK39" s="518"/>
      <c r="KL39" s="518"/>
      <c r="KM39" s="518"/>
      <c r="KN39" s="518"/>
      <c r="KO39" s="518"/>
      <c r="KP39" s="518"/>
      <c r="KQ39" s="518"/>
      <c r="KR39" s="518"/>
      <c r="KS39" s="518"/>
      <c r="KT39" s="518"/>
      <c r="KU39" s="518"/>
      <c r="KV39" s="518"/>
      <c r="KW39" s="518"/>
      <c r="KX39" s="518"/>
      <c r="KY39" s="518"/>
      <c r="KZ39" s="518"/>
      <c r="LA39" s="518"/>
      <c r="LB39" s="518"/>
      <c r="LC39" s="518"/>
      <c r="LD39" s="518"/>
      <c r="LE39" s="518"/>
      <c r="LF39" s="518"/>
      <c r="LG39" s="518"/>
      <c r="LH39" s="518"/>
      <c r="LI39" s="518"/>
      <c r="LJ39" s="518"/>
      <c r="LK39" s="518"/>
      <c r="LL39" s="518"/>
      <c r="LM39" s="518"/>
      <c r="LN39" s="518"/>
      <c r="LO39" s="518"/>
      <c r="LP39" s="518"/>
      <c r="LQ39" s="518"/>
      <c r="LR39" s="518"/>
      <c r="LS39" s="518"/>
      <c r="LT39" s="518"/>
      <c r="LU39" s="518"/>
      <c r="LV39" s="518"/>
      <c r="LW39" s="518"/>
      <c r="LX39" s="518"/>
      <c r="LY39" s="518"/>
      <c r="LZ39" s="518"/>
      <c r="MA39" s="518"/>
      <c r="MB39" s="518"/>
      <c r="MC39" s="518"/>
      <c r="MD39" s="518"/>
      <c r="ME39" s="518"/>
      <c r="MF39" s="518"/>
      <c r="MG39" s="518"/>
      <c r="MH39" s="518"/>
      <c r="MI39" s="518"/>
      <c r="MJ39" s="518"/>
      <c r="MK39" s="518"/>
      <c r="ML39" s="518"/>
      <c r="MM39" s="518"/>
      <c r="MN39" s="518"/>
      <c r="MO39" s="518"/>
      <c r="MP39" s="518"/>
      <c r="MQ39" s="518"/>
      <c r="MR39" s="518"/>
      <c r="MS39" s="518"/>
      <c r="MT39" s="518"/>
      <c r="MU39" s="518"/>
      <c r="MV39" s="518"/>
      <c r="MW39" s="518"/>
      <c r="MX39" s="518"/>
      <c r="MY39" s="518"/>
      <c r="MZ39" s="518"/>
      <c r="NA39" s="518"/>
      <c r="NB39" s="518"/>
      <c r="NC39" s="518"/>
      <c r="ND39" s="518"/>
      <c r="NE39" s="518"/>
      <c r="NF39" s="518"/>
      <c r="NG39" s="518"/>
      <c r="NH39" s="518"/>
      <c r="NI39" s="518"/>
      <c r="NJ39" s="518"/>
      <c r="NK39" s="518"/>
      <c r="NL39" s="518"/>
      <c r="NM39" s="518"/>
      <c r="NN39" s="518"/>
      <c r="NO39" s="518"/>
      <c r="NP39" s="518"/>
      <c r="NQ39" s="518"/>
      <c r="NR39" s="518"/>
      <c r="NS39" s="518"/>
      <c r="NT39" s="518"/>
      <c r="NU39" s="518"/>
      <c r="NV39" s="518"/>
      <c r="NW39" s="518"/>
      <c r="NX39" s="518"/>
      <c r="NY39" s="518"/>
      <c r="NZ39" s="518"/>
      <c r="OA39" s="518"/>
      <c r="OB39" s="518"/>
      <c r="OC39" s="518"/>
      <c r="OD39" s="518"/>
      <c r="OE39" s="518"/>
      <c r="OF39" s="518"/>
      <c r="OG39" s="518"/>
      <c r="OH39" s="518"/>
      <c r="OI39" s="518"/>
      <c r="OJ39" s="518"/>
      <c r="OK39" s="518"/>
      <c r="OL39" s="518"/>
      <c r="OM39" s="518"/>
      <c r="ON39" s="518"/>
      <c r="OO39" s="518"/>
      <c r="OP39" s="518"/>
      <c r="OQ39" s="518"/>
      <c r="OR39" s="518"/>
      <c r="OS39" s="518"/>
      <c r="OT39" s="518"/>
      <c r="OU39" s="518"/>
      <c r="OV39" s="518"/>
      <c r="OW39" s="518"/>
      <c r="OX39" s="518"/>
      <c r="OY39" s="518"/>
      <c r="OZ39" s="518"/>
      <c r="PA39" s="518"/>
      <c r="PB39" s="518"/>
      <c r="PC39" s="518"/>
      <c r="PD39" s="518"/>
      <c r="PE39" s="518"/>
      <c r="PF39" s="518"/>
      <c r="PG39" s="518"/>
      <c r="PH39" s="518"/>
      <c r="PI39" s="518"/>
      <c r="PJ39" s="518"/>
      <c r="PK39" s="518"/>
      <c r="PL39" s="518"/>
      <c r="PM39" s="518"/>
      <c r="PN39" s="518"/>
      <c r="PO39" s="518"/>
      <c r="PP39" s="518"/>
      <c r="PQ39" s="518"/>
      <c r="PR39" s="518"/>
      <c r="PS39" s="518"/>
      <c r="PT39" s="518"/>
      <c r="PU39" s="518"/>
      <c r="PV39" s="518"/>
      <c r="PW39" s="518"/>
      <c r="PX39" s="518"/>
      <c r="PY39" s="518"/>
      <c r="PZ39" s="518"/>
      <c r="QA39" s="518"/>
      <c r="QB39" s="518"/>
      <c r="QC39" s="518"/>
      <c r="QD39" s="518"/>
      <c r="QE39" s="518"/>
      <c r="QF39" s="518"/>
      <c r="QG39" s="518"/>
      <c r="QH39" s="518"/>
      <c r="QI39" s="518"/>
      <c r="QJ39" s="518"/>
      <c r="QK39" s="518"/>
      <c r="QL39" s="518"/>
      <c r="QM39" s="518"/>
      <c r="QN39" s="518"/>
      <c r="QO39" s="518"/>
      <c r="QP39" s="518"/>
      <c r="QQ39" s="518"/>
      <c r="QR39" s="518"/>
      <c r="QS39" s="518"/>
      <c r="QT39" s="518"/>
      <c r="QU39" s="518"/>
      <c r="QV39" s="518"/>
      <c r="QW39" s="518"/>
      <c r="QX39" s="518"/>
      <c r="QY39" s="518"/>
      <c r="QZ39" s="518"/>
      <c r="RA39" s="518"/>
      <c r="RB39" s="518"/>
      <c r="RC39" s="518"/>
      <c r="RD39" s="518"/>
      <c r="RE39" s="518"/>
      <c r="RF39" s="518"/>
      <c r="RG39" s="518"/>
      <c r="RH39" s="518"/>
      <c r="RI39" s="518"/>
      <c r="RJ39" s="518"/>
      <c r="RK39" s="518"/>
      <c r="RL39" s="518"/>
      <c r="RM39" s="518"/>
      <c r="RN39" s="518"/>
      <c r="RO39" s="518"/>
      <c r="RP39" s="518"/>
      <c r="RQ39" s="518"/>
      <c r="RR39" s="518"/>
      <c r="RS39" s="518"/>
      <c r="RT39" s="518"/>
      <c r="RU39" s="518"/>
      <c r="RV39" s="518"/>
      <c r="RW39" s="518"/>
      <c r="RX39" s="518"/>
      <c r="RY39" s="518"/>
      <c r="RZ39" s="518"/>
      <c r="SA39" s="518"/>
      <c r="SB39" s="518"/>
      <c r="SC39" s="518"/>
      <c r="SD39" s="518"/>
      <c r="SE39" s="518"/>
      <c r="SF39" s="518"/>
      <c r="SG39" s="518"/>
      <c r="SH39" s="518"/>
      <c r="SI39" s="518"/>
      <c r="SJ39" s="518"/>
      <c r="SK39" s="518"/>
      <c r="SL39" s="518"/>
      <c r="SM39" s="518"/>
      <c r="SN39" s="518"/>
      <c r="SO39" s="518"/>
      <c r="SP39" s="518"/>
      <c r="SQ39" s="518"/>
      <c r="SR39" s="518"/>
      <c r="SS39" s="518"/>
      <c r="ST39" s="518"/>
      <c r="SU39" s="518"/>
      <c r="SV39" s="518"/>
      <c r="SW39" s="518"/>
      <c r="SX39" s="518"/>
      <c r="SY39" s="518"/>
      <c r="SZ39" s="518"/>
      <c r="TA39" s="518"/>
      <c r="TB39" s="518"/>
      <c r="TC39" s="518"/>
      <c r="TD39" s="518"/>
      <c r="TE39" s="518"/>
      <c r="TF39" s="518"/>
      <c r="TG39" s="518"/>
      <c r="TH39" s="518"/>
      <c r="TI39" s="518"/>
      <c r="TJ39" s="518"/>
      <c r="TK39" s="518"/>
      <c r="TL39" s="518"/>
      <c r="TM39" s="518"/>
      <c r="TN39" s="518"/>
      <c r="TO39" s="518"/>
      <c r="TP39" s="518"/>
      <c r="TQ39" s="518"/>
      <c r="TR39" s="518"/>
      <c r="TS39" s="518"/>
      <c r="TT39" s="518"/>
      <c r="TU39" s="518"/>
      <c r="TV39" s="518"/>
      <c r="TW39" s="518"/>
      <c r="TX39" s="518"/>
      <c r="TY39" s="518"/>
      <c r="TZ39" s="518"/>
      <c r="UA39" s="518"/>
      <c r="UB39" s="518"/>
      <c r="UC39" s="518"/>
      <c r="UD39" s="518"/>
      <c r="UE39" s="518"/>
      <c r="UF39" s="518"/>
      <c r="UG39" s="518"/>
      <c r="UH39" s="518"/>
      <c r="UI39" s="518"/>
      <c r="UJ39" s="518"/>
      <c r="UK39" s="518"/>
      <c r="UL39" s="518"/>
      <c r="UM39" s="518"/>
      <c r="UN39" s="518"/>
      <c r="UO39" s="518"/>
      <c r="UP39" s="518"/>
      <c r="UQ39" s="518"/>
      <c r="UR39" s="518"/>
      <c r="US39" s="518"/>
      <c r="UT39" s="518"/>
      <c r="UU39" s="518"/>
      <c r="UV39" s="518"/>
      <c r="UW39" s="518"/>
      <c r="UX39" s="518"/>
      <c r="UY39" s="518"/>
      <c r="UZ39" s="518"/>
      <c r="VA39" s="518"/>
      <c r="VB39" s="518"/>
      <c r="VC39" s="518"/>
      <c r="VD39" s="518"/>
      <c r="VE39" s="518"/>
      <c r="VF39" s="518"/>
      <c r="VG39" s="518"/>
      <c r="VH39" s="518"/>
      <c r="VI39" s="518"/>
      <c r="VJ39" s="518"/>
      <c r="VK39" s="518"/>
      <c r="VL39" s="518"/>
      <c r="VM39" s="518"/>
      <c r="VN39" s="518"/>
      <c r="VO39" s="518"/>
      <c r="VP39" s="518"/>
      <c r="VQ39" s="518"/>
      <c r="VR39" s="518"/>
      <c r="VS39" s="518"/>
      <c r="VT39" s="518"/>
      <c r="VU39" s="518"/>
      <c r="VV39" s="518"/>
      <c r="VW39" s="518"/>
      <c r="VX39" s="518"/>
      <c r="VY39" s="518"/>
      <c r="VZ39" s="518"/>
      <c r="WA39" s="518"/>
      <c r="WB39" s="518"/>
      <c r="WC39" s="518"/>
      <c r="WD39" s="518"/>
      <c r="WE39" s="518"/>
      <c r="WF39" s="518"/>
      <c r="WG39" s="518"/>
      <c r="WH39" s="518"/>
      <c r="WI39" s="518"/>
      <c r="WJ39" s="518"/>
      <c r="WK39" s="518"/>
      <c r="WL39" s="518"/>
      <c r="WM39" s="518"/>
      <c r="WN39" s="518"/>
      <c r="WO39" s="518"/>
      <c r="WP39" s="518"/>
      <c r="WQ39" s="518"/>
      <c r="WR39" s="518"/>
      <c r="WS39" s="518"/>
      <c r="WT39" s="518"/>
      <c r="WU39" s="518"/>
      <c r="WV39" s="518"/>
      <c r="WW39" s="518"/>
      <c r="WX39" s="518"/>
      <c r="WY39" s="518"/>
      <c r="WZ39" s="518"/>
      <c r="XA39" s="518"/>
      <c r="XB39" s="518"/>
      <c r="XC39" s="518"/>
      <c r="XD39" s="518"/>
      <c r="XE39" s="518"/>
      <c r="XF39" s="518"/>
      <c r="XG39" s="518"/>
      <c r="XH39" s="518"/>
      <c r="XI39" s="518"/>
      <c r="XJ39" s="518"/>
      <c r="XK39" s="518"/>
      <c r="XL39" s="518"/>
      <c r="XM39" s="518"/>
      <c r="XN39" s="518"/>
      <c r="XO39" s="518"/>
      <c r="XP39" s="518"/>
      <c r="XQ39" s="518"/>
      <c r="XR39" s="518"/>
      <c r="XS39" s="518"/>
      <c r="XT39" s="518"/>
      <c r="XU39" s="518"/>
      <c r="XV39" s="518"/>
      <c r="XW39" s="518"/>
      <c r="XX39" s="518"/>
      <c r="XY39" s="518"/>
      <c r="XZ39" s="518"/>
      <c r="YA39" s="518"/>
      <c r="YB39" s="518"/>
      <c r="YC39" s="518"/>
      <c r="YD39" s="518"/>
      <c r="YE39" s="518"/>
      <c r="YF39" s="518"/>
      <c r="YG39" s="518"/>
      <c r="YH39" s="518"/>
      <c r="YI39" s="518"/>
      <c r="YJ39" s="518"/>
      <c r="YK39" s="518"/>
      <c r="YL39" s="518"/>
      <c r="YM39" s="518"/>
      <c r="YN39" s="518"/>
      <c r="YO39" s="518"/>
      <c r="YP39" s="518"/>
      <c r="YQ39" s="518"/>
      <c r="YR39" s="518"/>
      <c r="YS39" s="518"/>
      <c r="YT39" s="518"/>
      <c r="YU39" s="518"/>
      <c r="YV39" s="518"/>
      <c r="YW39" s="518"/>
      <c r="YX39" s="518"/>
      <c r="YY39" s="518"/>
      <c r="YZ39" s="518"/>
      <c r="ZA39" s="518"/>
      <c r="ZB39" s="518"/>
      <c r="ZC39" s="518"/>
      <c r="ZD39" s="518"/>
      <c r="ZE39" s="518"/>
      <c r="ZF39" s="518"/>
      <c r="ZG39" s="518"/>
      <c r="ZH39" s="518"/>
      <c r="ZI39" s="518"/>
      <c r="ZJ39" s="518"/>
      <c r="ZK39" s="518"/>
      <c r="ZL39" s="518"/>
      <c r="ZM39" s="518"/>
      <c r="ZN39" s="518"/>
      <c r="ZO39" s="518"/>
      <c r="ZP39" s="518"/>
      <c r="ZQ39" s="518"/>
      <c r="ZR39" s="518"/>
      <c r="ZS39" s="518"/>
      <c r="ZT39" s="518"/>
      <c r="ZU39" s="518"/>
      <c r="ZV39" s="518"/>
      <c r="ZW39" s="518"/>
      <c r="ZX39" s="518"/>
      <c r="ZY39" s="518"/>
      <c r="ZZ39" s="518"/>
      <c r="AAA39" s="518"/>
      <c r="AAB39" s="518"/>
      <c r="AAC39" s="518"/>
      <c r="AAD39" s="518"/>
      <c r="AAE39" s="518"/>
      <c r="AAF39" s="518"/>
      <c r="AAG39" s="518"/>
      <c r="AAH39" s="518"/>
      <c r="AAI39" s="518"/>
      <c r="AAJ39" s="518"/>
      <c r="AAK39" s="518"/>
      <c r="AAL39" s="518"/>
      <c r="AAM39" s="518"/>
      <c r="AAN39" s="518"/>
      <c r="AAO39" s="518"/>
      <c r="AAP39" s="518"/>
      <c r="AAQ39" s="518"/>
      <c r="AAR39" s="518"/>
      <c r="AAS39" s="518"/>
      <c r="AAT39" s="518"/>
      <c r="AAU39" s="518"/>
      <c r="AAV39" s="518"/>
      <c r="AAW39" s="518"/>
      <c r="AAX39" s="518"/>
      <c r="AAY39" s="518"/>
      <c r="AAZ39" s="518"/>
      <c r="ABA39" s="518"/>
      <c r="ABB39" s="518"/>
      <c r="ABC39" s="518"/>
      <c r="ABD39" s="518"/>
      <c r="ABE39" s="518"/>
      <c r="ABF39" s="518"/>
      <c r="ABG39" s="518"/>
      <c r="ABH39" s="518"/>
      <c r="ABI39" s="518"/>
      <c r="ABJ39" s="518"/>
      <c r="ABK39" s="518"/>
      <c r="ABL39" s="518"/>
      <c r="ABM39" s="518"/>
      <c r="ABN39" s="518"/>
      <c r="ABO39" s="518"/>
      <c r="ABP39" s="518"/>
      <c r="ABQ39" s="518"/>
      <c r="ABR39" s="518"/>
      <c r="ABS39" s="518"/>
      <c r="ABT39" s="518"/>
      <c r="ABU39" s="518"/>
      <c r="ABV39" s="518"/>
      <c r="ABW39" s="518"/>
      <c r="ABX39" s="518"/>
      <c r="ABY39" s="518"/>
      <c r="ABZ39" s="518"/>
      <c r="ACA39" s="518"/>
      <c r="ACB39" s="518"/>
      <c r="ACC39" s="518"/>
      <c r="ACD39" s="518"/>
      <c r="ACE39" s="518"/>
      <c r="ACF39" s="518"/>
      <c r="ACG39" s="518"/>
      <c r="ACH39" s="518"/>
      <c r="ACI39" s="518"/>
      <c r="ACJ39" s="518"/>
      <c r="ACK39" s="518"/>
      <c r="ACL39" s="518"/>
      <c r="ACM39" s="518"/>
      <c r="ACN39" s="518"/>
      <c r="ACO39" s="518"/>
      <c r="ACP39" s="518"/>
      <c r="ACQ39" s="518"/>
      <c r="ACR39" s="518"/>
      <c r="ACS39" s="518"/>
      <c r="ACT39" s="518"/>
      <c r="ACU39" s="518"/>
      <c r="ACV39" s="518"/>
      <c r="ACW39" s="518"/>
      <c r="ACX39" s="518"/>
      <c r="ACY39" s="518"/>
      <c r="ACZ39" s="518"/>
      <c r="ADA39" s="518"/>
      <c r="ADB39" s="518"/>
      <c r="ADC39" s="518"/>
      <c r="ADD39" s="518"/>
      <c r="ADE39" s="518"/>
      <c r="ADF39" s="518"/>
      <c r="ADG39" s="518"/>
      <c r="ADH39" s="518"/>
      <c r="ADI39" s="518"/>
      <c r="ADJ39" s="518"/>
      <c r="ADK39" s="518"/>
      <c r="ADL39" s="518"/>
      <c r="ADM39" s="518"/>
      <c r="ADN39" s="518"/>
      <c r="ADO39" s="518"/>
      <c r="ADP39" s="518"/>
      <c r="ADQ39" s="518"/>
      <c r="ADR39" s="518"/>
      <c r="ADS39" s="518"/>
      <c r="ADT39" s="518"/>
      <c r="ADU39" s="518"/>
      <c r="ADV39" s="518"/>
      <c r="ADW39" s="518"/>
      <c r="ADX39" s="518"/>
      <c r="ADY39" s="518"/>
      <c r="ADZ39" s="518"/>
      <c r="AEA39" s="518"/>
      <c r="AEB39" s="518"/>
      <c r="AEC39" s="518"/>
      <c r="AED39" s="518"/>
      <c r="AEE39" s="518"/>
      <c r="AEF39" s="518"/>
      <c r="AEG39" s="518"/>
      <c r="AEH39" s="518"/>
      <c r="AEI39" s="518"/>
      <c r="AEJ39" s="518"/>
      <c r="AEK39" s="518"/>
      <c r="AEL39" s="518"/>
      <c r="AEM39" s="518"/>
      <c r="AEN39" s="518"/>
      <c r="AEO39" s="518"/>
      <c r="AEP39" s="518"/>
      <c r="AEQ39" s="518"/>
      <c r="AER39" s="518"/>
      <c r="AES39" s="518"/>
      <c r="AET39" s="518"/>
      <c r="AEU39" s="518"/>
      <c r="AEV39" s="518"/>
      <c r="AEW39" s="518"/>
      <c r="AEX39" s="518"/>
      <c r="AEY39" s="518"/>
      <c r="AEZ39" s="518"/>
      <c r="AFA39" s="518"/>
      <c r="AFB39" s="518"/>
      <c r="AFC39" s="518"/>
      <c r="AFD39" s="518"/>
      <c r="AFE39" s="518"/>
      <c r="AFF39" s="518"/>
      <c r="AFG39" s="518"/>
      <c r="AFH39" s="518"/>
      <c r="AFI39" s="518"/>
      <c r="AFJ39" s="518"/>
      <c r="AFK39" s="518"/>
      <c r="AFL39" s="518"/>
      <c r="AFM39" s="518"/>
      <c r="AFN39" s="518"/>
      <c r="AFO39" s="518"/>
      <c r="AFP39" s="518"/>
      <c r="AFQ39" s="518"/>
      <c r="AFR39" s="518"/>
      <c r="AFS39" s="518"/>
      <c r="AFT39" s="518"/>
      <c r="AFU39" s="518"/>
      <c r="AFV39" s="518"/>
      <c r="AFW39" s="518"/>
      <c r="AFX39" s="518"/>
      <c r="AFY39" s="518"/>
      <c r="AFZ39" s="518"/>
      <c r="AGA39" s="518"/>
      <c r="AGB39" s="518"/>
      <c r="AGC39" s="518"/>
      <c r="AGD39" s="518"/>
      <c r="AGE39" s="518"/>
      <c r="AGF39" s="518"/>
      <c r="AGG39" s="518"/>
      <c r="AGH39" s="518"/>
      <c r="AGI39" s="518"/>
      <c r="AGJ39" s="518"/>
      <c r="AGK39" s="518"/>
      <c r="AGL39" s="518"/>
      <c r="AGM39" s="518"/>
      <c r="AGN39" s="518"/>
      <c r="AGO39" s="518"/>
      <c r="AGP39" s="518"/>
      <c r="AGQ39" s="518"/>
      <c r="AGR39" s="518"/>
      <c r="AGS39" s="518"/>
      <c r="AGT39" s="518"/>
      <c r="AGU39" s="518"/>
      <c r="AGV39" s="518"/>
      <c r="AGW39" s="518"/>
      <c r="AGX39" s="518"/>
      <c r="AGY39" s="518"/>
      <c r="AGZ39" s="518"/>
      <c r="AHA39" s="518"/>
      <c r="AHB39" s="518"/>
      <c r="AHC39" s="518"/>
      <c r="AHD39" s="518"/>
      <c r="AHE39" s="518"/>
      <c r="AHF39" s="518"/>
      <c r="AHG39" s="518"/>
      <c r="AHH39" s="518"/>
      <c r="AHI39" s="518"/>
      <c r="AHJ39" s="518"/>
      <c r="AHK39" s="518"/>
      <c r="AHL39" s="518"/>
      <c r="AHM39" s="518"/>
      <c r="AHN39" s="518"/>
      <c r="AHO39" s="518"/>
      <c r="AHP39" s="518"/>
      <c r="AHQ39" s="518"/>
      <c r="AHR39" s="518"/>
      <c r="AHS39" s="518"/>
      <c r="AHT39" s="518"/>
      <c r="AHU39" s="518"/>
      <c r="AHV39" s="518"/>
      <c r="AHW39" s="518"/>
      <c r="AHX39" s="518"/>
      <c r="AHY39" s="518"/>
      <c r="AHZ39" s="518"/>
      <c r="AIA39" s="518"/>
      <c r="AIB39" s="518"/>
      <c r="AIC39" s="518"/>
      <c r="AID39" s="518"/>
      <c r="AIE39" s="518"/>
      <c r="AIF39" s="518"/>
      <c r="AIG39" s="518"/>
      <c r="AIH39" s="518"/>
      <c r="AII39" s="518"/>
      <c r="AIJ39" s="518"/>
      <c r="AIK39" s="518"/>
      <c r="AIL39" s="518"/>
      <c r="AIM39" s="518"/>
      <c r="AIN39" s="518"/>
      <c r="AIO39" s="518"/>
      <c r="AIP39" s="518"/>
      <c r="AIQ39" s="518"/>
      <c r="AIR39" s="518"/>
      <c r="AIS39" s="518"/>
      <c r="AIT39" s="518"/>
      <c r="AIU39" s="518"/>
      <c r="AIV39" s="518"/>
      <c r="AIW39" s="518"/>
      <c r="AIX39" s="518"/>
      <c r="AIY39" s="518"/>
      <c r="AIZ39" s="518"/>
      <c r="AJA39" s="518"/>
      <c r="AJB39" s="518"/>
      <c r="AJC39" s="518"/>
      <c r="AJD39" s="518"/>
      <c r="AJE39" s="518"/>
      <c r="AJF39" s="518"/>
      <c r="AJG39" s="518"/>
      <c r="AJH39" s="518"/>
      <c r="AJI39" s="518"/>
      <c r="AJJ39" s="518"/>
      <c r="AJK39" s="518"/>
      <c r="AJL39" s="518"/>
      <c r="AJM39" s="518"/>
      <c r="AJN39" s="518"/>
      <c r="AJO39" s="518"/>
      <c r="AJP39" s="518"/>
      <c r="AJQ39" s="518"/>
      <c r="AJR39" s="518"/>
      <c r="AJS39" s="518"/>
      <c r="AJT39" s="518"/>
      <c r="AJU39" s="518"/>
      <c r="AJV39" s="518"/>
      <c r="AJW39" s="518"/>
      <c r="AJX39" s="518"/>
      <c r="AJY39" s="518"/>
      <c r="AJZ39" s="518"/>
      <c r="AKA39" s="518"/>
      <c r="AKB39" s="518"/>
      <c r="AKC39" s="518"/>
      <c r="AKD39" s="518"/>
      <c r="AKE39" s="518"/>
      <c r="AKF39" s="518"/>
      <c r="AKG39" s="518"/>
      <c r="AKH39" s="518"/>
      <c r="AKI39" s="518"/>
      <c r="AKJ39" s="518"/>
      <c r="AKK39" s="518"/>
      <c r="AKL39" s="518"/>
      <c r="AKM39" s="518"/>
      <c r="AKN39" s="518"/>
      <c r="AKO39" s="518"/>
      <c r="AKP39" s="518"/>
      <c r="AKQ39" s="518"/>
      <c r="AKR39" s="518"/>
      <c r="AKS39" s="518"/>
      <c r="AKT39" s="518"/>
      <c r="AKU39" s="518"/>
      <c r="AKV39" s="518"/>
      <c r="AKW39" s="518"/>
      <c r="AKX39" s="518"/>
      <c r="AKY39" s="518"/>
      <c r="AKZ39" s="518"/>
      <c r="ALA39" s="518"/>
      <c r="ALB39" s="518"/>
      <c r="ALC39" s="518"/>
      <c r="ALD39" s="518"/>
      <c r="ALE39" s="518"/>
      <c r="ALF39" s="518"/>
      <c r="ALG39" s="518"/>
      <c r="ALH39" s="518"/>
      <c r="ALI39" s="518"/>
      <c r="ALJ39" s="518"/>
      <c r="ALK39" s="518"/>
      <c r="ALL39" s="518"/>
      <c r="ALM39" s="518"/>
      <c r="ALN39" s="518"/>
      <c r="ALO39" s="518"/>
      <c r="ALP39" s="518"/>
      <c r="ALQ39" s="518"/>
      <c r="ALR39" s="518"/>
      <c r="ALS39" s="518"/>
      <c r="ALT39" s="518"/>
      <c r="ALU39" s="518"/>
      <c r="ALV39" s="518"/>
      <c r="ALW39" s="518"/>
      <c r="ALX39" s="518"/>
      <c r="ALY39" s="518"/>
      <c r="ALZ39" s="518"/>
      <c r="AMA39" s="518"/>
      <c r="AMB39" s="518"/>
      <c r="AMC39" s="518"/>
      <c r="AMD39" s="518"/>
      <c r="AME39" s="518"/>
      <c r="AMF39" s="518"/>
      <c r="AMG39" s="518"/>
      <c r="AMH39" s="518"/>
    </row>
    <row r="40" spans="2:1022" s="514" customFormat="1" ht="14" hidden="1" x14ac:dyDescent="0.3">
      <c r="B40" s="885">
        <v>4</v>
      </c>
      <c r="C40" s="550"/>
      <c r="D40" s="550"/>
      <c r="E40" s="541"/>
      <c r="F40" s="530"/>
      <c r="G40" s="531"/>
      <c r="H40" s="531"/>
      <c r="I40" s="532"/>
      <c r="J40" s="886"/>
      <c r="K40" s="886"/>
      <c r="L40" s="886"/>
      <c r="M40" s="886"/>
      <c r="N40" s="884" t="s">
        <v>409</v>
      </c>
      <c r="O40" s="884"/>
      <c r="P40" s="541">
        <f t="shared" si="7"/>
        <v>0</v>
      </c>
      <c r="Q40" s="541"/>
      <c r="R40" s="552"/>
      <c r="S40" s="518"/>
      <c r="T40" s="518"/>
      <c r="U40" s="518"/>
      <c r="V40" s="518"/>
      <c r="W40" s="518"/>
      <c r="X40" s="518"/>
      <c r="Y40" s="518"/>
      <c r="Z40" s="518"/>
      <c r="AA40" s="518"/>
      <c r="AB40" s="518"/>
      <c r="AC40" s="518"/>
      <c r="AD40" s="518"/>
      <c r="AE40" s="518"/>
      <c r="AF40" s="518"/>
      <c r="AG40" s="518"/>
      <c r="AH40" s="518"/>
      <c r="AI40" s="518"/>
      <c r="AJ40" s="518"/>
      <c r="AK40" s="518"/>
      <c r="AL40" s="518"/>
      <c r="AM40" s="518"/>
      <c r="AN40" s="518"/>
      <c r="AO40" s="518"/>
      <c r="AP40" s="518"/>
      <c r="AQ40" s="518"/>
      <c r="AR40" s="518"/>
      <c r="AS40" s="518"/>
      <c r="AT40" s="518"/>
      <c r="AU40" s="518"/>
      <c r="AV40" s="518"/>
      <c r="AW40" s="518"/>
      <c r="AX40" s="518"/>
      <c r="AY40" s="518"/>
      <c r="AZ40" s="518"/>
      <c r="BA40" s="518"/>
      <c r="BB40" s="518"/>
      <c r="BC40" s="518"/>
      <c r="BD40" s="518"/>
      <c r="BE40" s="518"/>
      <c r="BF40" s="518"/>
      <c r="BG40" s="518"/>
      <c r="BH40" s="518"/>
      <c r="BI40" s="518"/>
      <c r="BJ40" s="518"/>
      <c r="BK40" s="518"/>
      <c r="BL40" s="518"/>
      <c r="BM40" s="518"/>
      <c r="BN40" s="518"/>
      <c r="BO40" s="518"/>
      <c r="BP40" s="518"/>
      <c r="BQ40" s="518"/>
      <c r="BR40" s="518"/>
      <c r="BS40" s="518"/>
      <c r="BT40" s="518"/>
      <c r="BU40" s="518"/>
      <c r="BV40" s="518"/>
      <c r="BW40" s="518"/>
      <c r="BX40" s="518"/>
      <c r="BY40" s="518"/>
      <c r="BZ40" s="518"/>
      <c r="CA40" s="518"/>
      <c r="CB40" s="518"/>
      <c r="CC40" s="518"/>
      <c r="CD40" s="518"/>
      <c r="CE40" s="518"/>
      <c r="CF40" s="518"/>
      <c r="CG40" s="518"/>
      <c r="CH40" s="518"/>
      <c r="CI40" s="518"/>
      <c r="CJ40" s="518"/>
      <c r="CK40" s="518"/>
      <c r="CL40" s="518"/>
      <c r="CM40" s="518"/>
      <c r="CN40" s="518"/>
      <c r="CO40" s="518"/>
      <c r="CP40" s="518"/>
      <c r="CQ40" s="518"/>
      <c r="CR40" s="518"/>
      <c r="CS40" s="518"/>
      <c r="CT40" s="518"/>
      <c r="CU40" s="518"/>
      <c r="CV40" s="518"/>
      <c r="CW40" s="518"/>
      <c r="CX40" s="518"/>
      <c r="CY40" s="518"/>
      <c r="CZ40" s="518"/>
      <c r="DA40" s="518"/>
      <c r="DB40" s="518"/>
      <c r="DC40" s="518"/>
      <c r="DD40" s="518"/>
      <c r="DE40" s="518"/>
      <c r="DF40" s="518"/>
      <c r="DG40" s="518"/>
      <c r="DH40" s="518"/>
      <c r="DI40" s="518"/>
      <c r="DJ40" s="518"/>
      <c r="DK40" s="518"/>
      <c r="DL40" s="518"/>
      <c r="DM40" s="518"/>
      <c r="DN40" s="518"/>
      <c r="DO40" s="518"/>
      <c r="DP40" s="518"/>
      <c r="DQ40" s="518"/>
      <c r="DR40" s="518"/>
      <c r="DS40" s="518"/>
      <c r="DT40" s="518"/>
      <c r="DU40" s="518"/>
      <c r="DV40" s="518"/>
      <c r="DW40" s="518"/>
      <c r="DX40" s="518"/>
      <c r="DY40" s="518"/>
      <c r="DZ40" s="518"/>
      <c r="EA40" s="518"/>
      <c r="EB40" s="518"/>
      <c r="EC40" s="518"/>
      <c r="ED40" s="518"/>
      <c r="EE40" s="518"/>
      <c r="EF40" s="518"/>
      <c r="EG40" s="518"/>
      <c r="EH40" s="518"/>
      <c r="EI40" s="518"/>
      <c r="EJ40" s="518"/>
      <c r="EK40" s="518"/>
      <c r="EL40" s="518"/>
      <c r="EM40" s="518"/>
      <c r="EN40" s="518"/>
      <c r="EO40" s="518"/>
      <c r="EP40" s="518"/>
      <c r="EQ40" s="518"/>
      <c r="ER40" s="518"/>
      <c r="ES40" s="518"/>
      <c r="ET40" s="518"/>
      <c r="EU40" s="518"/>
      <c r="EV40" s="518"/>
      <c r="EW40" s="518"/>
      <c r="EX40" s="518"/>
      <c r="EY40" s="518"/>
      <c r="EZ40" s="518"/>
      <c r="FA40" s="518"/>
      <c r="FB40" s="518"/>
      <c r="FC40" s="518"/>
      <c r="FD40" s="518"/>
      <c r="FE40" s="518"/>
      <c r="FF40" s="518"/>
      <c r="FG40" s="518"/>
      <c r="FH40" s="518"/>
      <c r="FI40" s="518"/>
      <c r="FJ40" s="518"/>
      <c r="FK40" s="518"/>
      <c r="FL40" s="518"/>
      <c r="FM40" s="518"/>
      <c r="FN40" s="518"/>
      <c r="FO40" s="518"/>
      <c r="FP40" s="518"/>
      <c r="FQ40" s="518"/>
      <c r="FR40" s="518"/>
      <c r="FS40" s="518"/>
      <c r="FT40" s="518"/>
      <c r="FU40" s="518"/>
      <c r="FV40" s="518"/>
      <c r="FW40" s="518"/>
      <c r="FX40" s="518"/>
      <c r="FY40" s="518"/>
      <c r="FZ40" s="518"/>
      <c r="GA40" s="518"/>
      <c r="GB40" s="518"/>
      <c r="GC40" s="518"/>
      <c r="GD40" s="518"/>
      <c r="GE40" s="518"/>
      <c r="GF40" s="518"/>
      <c r="GG40" s="518"/>
      <c r="GH40" s="518"/>
      <c r="GI40" s="518"/>
      <c r="GJ40" s="518"/>
      <c r="GK40" s="518"/>
      <c r="GL40" s="518"/>
      <c r="GM40" s="518"/>
      <c r="GN40" s="518"/>
      <c r="GO40" s="518"/>
      <c r="GP40" s="518"/>
      <c r="GQ40" s="518"/>
      <c r="GR40" s="518"/>
      <c r="GS40" s="518"/>
      <c r="GT40" s="518"/>
      <c r="GU40" s="518"/>
      <c r="GV40" s="518"/>
      <c r="GW40" s="518"/>
      <c r="GX40" s="518"/>
      <c r="GY40" s="518"/>
      <c r="GZ40" s="518"/>
      <c r="HA40" s="518"/>
      <c r="HB40" s="518"/>
      <c r="HC40" s="518"/>
      <c r="HD40" s="518"/>
      <c r="HE40" s="518"/>
      <c r="HF40" s="518"/>
      <c r="HG40" s="518"/>
      <c r="HH40" s="518"/>
      <c r="HI40" s="518"/>
      <c r="HJ40" s="518"/>
      <c r="HK40" s="518"/>
      <c r="HL40" s="518"/>
      <c r="HM40" s="518"/>
      <c r="HN40" s="518"/>
      <c r="HO40" s="518"/>
      <c r="HP40" s="518"/>
      <c r="HQ40" s="518"/>
      <c r="HR40" s="518"/>
      <c r="HS40" s="518"/>
      <c r="HT40" s="518"/>
      <c r="HU40" s="518"/>
      <c r="HV40" s="518"/>
      <c r="HW40" s="518"/>
      <c r="HX40" s="518"/>
      <c r="HY40" s="518"/>
      <c r="HZ40" s="518"/>
      <c r="IA40" s="518"/>
      <c r="IB40" s="518"/>
      <c r="IC40" s="518"/>
      <c r="ID40" s="518"/>
      <c r="IE40" s="518"/>
      <c r="IF40" s="518"/>
      <c r="IG40" s="518"/>
      <c r="IH40" s="518"/>
      <c r="II40" s="518"/>
      <c r="IJ40" s="518"/>
      <c r="IK40" s="518"/>
      <c r="IL40" s="518"/>
      <c r="IM40" s="518"/>
      <c r="IN40" s="518"/>
      <c r="IO40" s="518"/>
      <c r="IP40" s="518"/>
      <c r="IQ40" s="518"/>
      <c r="IR40" s="518"/>
      <c r="IS40" s="518"/>
      <c r="IT40" s="518"/>
      <c r="IU40" s="518"/>
      <c r="IV40" s="518"/>
      <c r="IW40" s="518"/>
      <c r="IX40" s="518"/>
      <c r="IY40" s="518"/>
      <c r="IZ40" s="518"/>
      <c r="JA40" s="518"/>
      <c r="JB40" s="518"/>
      <c r="JC40" s="518"/>
      <c r="JD40" s="518"/>
      <c r="JE40" s="518"/>
      <c r="JF40" s="518"/>
      <c r="JG40" s="518"/>
      <c r="JH40" s="518"/>
      <c r="JI40" s="518"/>
      <c r="JJ40" s="518"/>
      <c r="JK40" s="518"/>
      <c r="JL40" s="518"/>
      <c r="JM40" s="518"/>
      <c r="JN40" s="518"/>
      <c r="JO40" s="518"/>
      <c r="JP40" s="518"/>
      <c r="JQ40" s="518"/>
      <c r="JR40" s="518"/>
      <c r="JS40" s="518"/>
      <c r="JT40" s="518"/>
      <c r="JU40" s="518"/>
      <c r="JV40" s="518"/>
      <c r="JW40" s="518"/>
      <c r="JX40" s="518"/>
      <c r="JY40" s="518"/>
      <c r="JZ40" s="518"/>
      <c r="KA40" s="518"/>
      <c r="KB40" s="518"/>
      <c r="KC40" s="518"/>
      <c r="KD40" s="518"/>
      <c r="KE40" s="518"/>
      <c r="KF40" s="518"/>
      <c r="KG40" s="518"/>
      <c r="KH40" s="518"/>
      <c r="KI40" s="518"/>
      <c r="KJ40" s="518"/>
      <c r="KK40" s="518"/>
      <c r="KL40" s="518"/>
      <c r="KM40" s="518"/>
      <c r="KN40" s="518"/>
      <c r="KO40" s="518"/>
      <c r="KP40" s="518"/>
      <c r="KQ40" s="518"/>
      <c r="KR40" s="518"/>
      <c r="KS40" s="518"/>
      <c r="KT40" s="518"/>
      <c r="KU40" s="518"/>
      <c r="KV40" s="518"/>
      <c r="KW40" s="518"/>
      <c r="KX40" s="518"/>
      <c r="KY40" s="518"/>
      <c r="KZ40" s="518"/>
      <c r="LA40" s="518"/>
      <c r="LB40" s="518"/>
      <c r="LC40" s="518"/>
      <c r="LD40" s="518"/>
      <c r="LE40" s="518"/>
      <c r="LF40" s="518"/>
      <c r="LG40" s="518"/>
      <c r="LH40" s="518"/>
      <c r="LI40" s="518"/>
      <c r="LJ40" s="518"/>
      <c r="LK40" s="518"/>
      <c r="LL40" s="518"/>
      <c r="LM40" s="518"/>
      <c r="LN40" s="518"/>
      <c r="LO40" s="518"/>
      <c r="LP40" s="518"/>
      <c r="LQ40" s="518"/>
      <c r="LR40" s="518"/>
      <c r="LS40" s="518"/>
      <c r="LT40" s="518"/>
      <c r="LU40" s="518"/>
      <c r="LV40" s="518"/>
      <c r="LW40" s="518"/>
      <c r="LX40" s="518"/>
      <c r="LY40" s="518"/>
      <c r="LZ40" s="518"/>
      <c r="MA40" s="518"/>
      <c r="MB40" s="518"/>
      <c r="MC40" s="518"/>
      <c r="MD40" s="518"/>
      <c r="ME40" s="518"/>
      <c r="MF40" s="518"/>
      <c r="MG40" s="518"/>
      <c r="MH40" s="518"/>
      <c r="MI40" s="518"/>
      <c r="MJ40" s="518"/>
      <c r="MK40" s="518"/>
      <c r="ML40" s="518"/>
      <c r="MM40" s="518"/>
      <c r="MN40" s="518"/>
      <c r="MO40" s="518"/>
      <c r="MP40" s="518"/>
      <c r="MQ40" s="518"/>
      <c r="MR40" s="518"/>
      <c r="MS40" s="518"/>
      <c r="MT40" s="518"/>
      <c r="MU40" s="518"/>
      <c r="MV40" s="518"/>
      <c r="MW40" s="518"/>
      <c r="MX40" s="518"/>
      <c r="MY40" s="518"/>
      <c r="MZ40" s="518"/>
      <c r="NA40" s="518"/>
      <c r="NB40" s="518"/>
      <c r="NC40" s="518"/>
      <c r="ND40" s="518"/>
      <c r="NE40" s="518"/>
      <c r="NF40" s="518"/>
      <c r="NG40" s="518"/>
      <c r="NH40" s="518"/>
      <c r="NI40" s="518"/>
      <c r="NJ40" s="518"/>
      <c r="NK40" s="518"/>
      <c r="NL40" s="518"/>
      <c r="NM40" s="518"/>
      <c r="NN40" s="518"/>
      <c r="NO40" s="518"/>
      <c r="NP40" s="518"/>
      <c r="NQ40" s="518"/>
      <c r="NR40" s="518"/>
      <c r="NS40" s="518"/>
      <c r="NT40" s="518"/>
      <c r="NU40" s="518"/>
      <c r="NV40" s="518"/>
      <c r="NW40" s="518"/>
      <c r="NX40" s="518"/>
      <c r="NY40" s="518"/>
      <c r="NZ40" s="518"/>
      <c r="OA40" s="518"/>
      <c r="OB40" s="518"/>
      <c r="OC40" s="518"/>
      <c r="OD40" s="518"/>
      <c r="OE40" s="518"/>
      <c r="OF40" s="518"/>
      <c r="OG40" s="518"/>
      <c r="OH40" s="518"/>
      <c r="OI40" s="518"/>
      <c r="OJ40" s="518"/>
      <c r="OK40" s="518"/>
      <c r="OL40" s="518"/>
      <c r="OM40" s="518"/>
      <c r="ON40" s="518"/>
      <c r="OO40" s="518"/>
      <c r="OP40" s="518"/>
      <c r="OQ40" s="518"/>
      <c r="OR40" s="518"/>
      <c r="OS40" s="518"/>
      <c r="OT40" s="518"/>
      <c r="OU40" s="518"/>
      <c r="OV40" s="518"/>
      <c r="OW40" s="518"/>
      <c r="OX40" s="518"/>
      <c r="OY40" s="518"/>
      <c r="OZ40" s="518"/>
      <c r="PA40" s="518"/>
      <c r="PB40" s="518"/>
      <c r="PC40" s="518"/>
      <c r="PD40" s="518"/>
      <c r="PE40" s="518"/>
      <c r="PF40" s="518"/>
      <c r="PG40" s="518"/>
      <c r="PH40" s="518"/>
      <c r="PI40" s="518"/>
      <c r="PJ40" s="518"/>
      <c r="PK40" s="518"/>
      <c r="PL40" s="518"/>
      <c r="PM40" s="518"/>
      <c r="PN40" s="518"/>
      <c r="PO40" s="518"/>
      <c r="PP40" s="518"/>
      <c r="PQ40" s="518"/>
      <c r="PR40" s="518"/>
      <c r="PS40" s="518"/>
      <c r="PT40" s="518"/>
      <c r="PU40" s="518"/>
      <c r="PV40" s="518"/>
      <c r="PW40" s="518"/>
      <c r="PX40" s="518"/>
      <c r="PY40" s="518"/>
      <c r="PZ40" s="518"/>
      <c r="QA40" s="518"/>
      <c r="QB40" s="518"/>
      <c r="QC40" s="518"/>
      <c r="QD40" s="518"/>
      <c r="QE40" s="518"/>
      <c r="QF40" s="518"/>
      <c r="QG40" s="518"/>
      <c r="QH40" s="518"/>
      <c r="QI40" s="518"/>
      <c r="QJ40" s="518"/>
      <c r="QK40" s="518"/>
      <c r="QL40" s="518"/>
      <c r="QM40" s="518"/>
      <c r="QN40" s="518"/>
      <c r="QO40" s="518"/>
      <c r="QP40" s="518"/>
      <c r="QQ40" s="518"/>
      <c r="QR40" s="518"/>
      <c r="QS40" s="518"/>
      <c r="QT40" s="518"/>
      <c r="QU40" s="518"/>
      <c r="QV40" s="518"/>
      <c r="QW40" s="518"/>
      <c r="QX40" s="518"/>
      <c r="QY40" s="518"/>
      <c r="QZ40" s="518"/>
      <c r="RA40" s="518"/>
      <c r="RB40" s="518"/>
      <c r="RC40" s="518"/>
      <c r="RD40" s="518"/>
      <c r="RE40" s="518"/>
      <c r="RF40" s="518"/>
      <c r="RG40" s="518"/>
      <c r="RH40" s="518"/>
      <c r="RI40" s="518"/>
      <c r="RJ40" s="518"/>
      <c r="RK40" s="518"/>
      <c r="RL40" s="518"/>
      <c r="RM40" s="518"/>
      <c r="RN40" s="518"/>
      <c r="RO40" s="518"/>
      <c r="RP40" s="518"/>
      <c r="RQ40" s="518"/>
      <c r="RR40" s="518"/>
      <c r="RS40" s="518"/>
      <c r="RT40" s="518"/>
      <c r="RU40" s="518"/>
      <c r="RV40" s="518"/>
      <c r="RW40" s="518"/>
      <c r="RX40" s="518"/>
      <c r="RY40" s="518"/>
      <c r="RZ40" s="518"/>
      <c r="SA40" s="518"/>
      <c r="SB40" s="518"/>
      <c r="SC40" s="518"/>
      <c r="SD40" s="518"/>
      <c r="SE40" s="518"/>
      <c r="SF40" s="518"/>
      <c r="SG40" s="518"/>
      <c r="SH40" s="518"/>
      <c r="SI40" s="518"/>
      <c r="SJ40" s="518"/>
      <c r="SK40" s="518"/>
      <c r="SL40" s="518"/>
      <c r="SM40" s="518"/>
      <c r="SN40" s="518"/>
      <c r="SO40" s="518"/>
      <c r="SP40" s="518"/>
      <c r="SQ40" s="518"/>
      <c r="SR40" s="518"/>
      <c r="SS40" s="518"/>
      <c r="ST40" s="518"/>
      <c r="SU40" s="518"/>
      <c r="SV40" s="518"/>
      <c r="SW40" s="518"/>
      <c r="SX40" s="518"/>
      <c r="SY40" s="518"/>
      <c r="SZ40" s="518"/>
      <c r="TA40" s="518"/>
      <c r="TB40" s="518"/>
      <c r="TC40" s="518"/>
      <c r="TD40" s="518"/>
      <c r="TE40" s="518"/>
      <c r="TF40" s="518"/>
      <c r="TG40" s="518"/>
      <c r="TH40" s="518"/>
      <c r="TI40" s="518"/>
      <c r="TJ40" s="518"/>
      <c r="TK40" s="518"/>
      <c r="TL40" s="518"/>
      <c r="TM40" s="518"/>
      <c r="TN40" s="518"/>
      <c r="TO40" s="518"/>
      <c r="TP40" s="518"/>
      <c r="TQ40" s="518"/>
      <c r="TR40" s="518"/>
      <c r="TS40" s="518"/>
      <c r="TT40" s="518"/>
      <c r="TU40" s="518"/>
      <c r="TV40" s="518"/>
      <c r="TW40" s="518"/>
      <c r="TX40" s="518"/>
      <c r="TY40" s="518"/>
      <c r="TZ40" s="518"/>
      <c r="UA40" s="518"/>
      <c r="UB40" s="518"/>
      <c r="UC40" s="518"/>
      <c r="UD40" s="518"/>
      <c r="UE40" s="518"/>
      <c r="UF40" s="518"/>
      <c r="UG40" s="518"/>
      <c r="UH40" s="518"/>
      <c r="UI40" s="518"/>
      <c r="UJ40" s="518"/>
      <c r="UK40" s="518"/>
      <c r="UL40" s="518"/>
      <c r="UM40" s="518"/>
      <c r="UN40" s="518"/>
      <c r="UO40" s="518"/>
      <c r="UP40" s="518"/>
      <c r="UQ40" s="518"/>
      <c r="UR40" s="518"/>
      <c r="US40" s="518"/>
      <c r="UT40" s="518"/>
      <c r="UU40" s="518"/>
      <c r="UV40" s="518"/>
      <c r="UW40" s="518"/>
      <c r="UX40" s="518"/>
      <c r="UY40" s="518"/>
      <c r="UZ40" s="518"/>
      <c r="VA40" s="518"/>
      <c r="VB40" s="518"/>
      <c r="VC40" s="518"/>
      <c r="VD40" s="518"/>
      <c r="VE40" s="518"/>
      <c r="VF40" s="518"/>
      <c r="VG40" s="518"/>
      <c r="VH40" s="518"/>
      <c r="VI40" s="518"/>
      <c r="VJ40" s="518"/>
      <c r="VK40" s="518"/>
      <c r="VL40" s="518"/>
      <c r="VM40" s="518"/>
      <c r="VN40" s="518"/>
      <c r="VO40" s="518"/>
      <c r="VP40" s="518"/>
      <c r="VQ40" s="518"/>
      <c r="VR40" s="518"/>
      <c r="VS40" s="518"/>
      <c r="VT40" s="518"/>
      <c r="VU40" s="518"/>
      <c r="VV40" s="518"/>
      <c r="VW40" s="518"/>
      <c r="VX40" s="518"/>
      <c r="VY40" s="518"/>
      <c r="VZ40" s="518"/>
      <c r="WA40" s="518"/>
      <c r="WB40" s="518"/>
      <c r="WC40" s="518"/>
      <c r="WD40" s="518"/>
      <c r="WE40" s="518"/>
      <c r="WF40" s="518"/>
      <c r="WG40" s="518"/>
      <c r="WH40" s="518"/>
      <c r="WI40" s="518"/>
      <c r="WJ40" s="518"/>
      <c r="WK40" s="518"/>
      <c r="WL40" s="518"/>
      <c r="WM40" s="518"/>
      <c r="WN40" s="518"/>
      <c r="WO40" s="518"/>
      <c r="WP40" s="518"/>
      <c r="WQ40" s="518"/>
      <c r="WR40" s="518"/>
      <c r="WS40" s="518"/>
      <c r="WT40" s="518"/>
      <c r="WU40" s="518"/>
      <c r="WV40" s="518"/>
      <c r="WW40" s="518"/>
      <c r="WX40" s="518"/>
      <c r="WY40" s="518"/>
      <c r="WZ40" s="518"/>
      <c r="XA40" s="518"/>
      <c r="XB40" s="518"/>
      <c r="XC40" s="518"/>
      <c r="XD40" s="518"/>
      <c r="XE40" s="518"/>
      <c r="XF40" s="518"/>
      <c r="XG40" s="518"/>
      <c r="XH40" s="518"/>
      <c r="XI40" s="518"/>
      <c r="XJ40" s="518"/>
      <c r="XK40" s="518"/>
      <c r="XL40" s="518"/>
      <c r="XM40" s="518"/>
      <c r="XN40" s="518"/>
      <c r="XO40" s="518"/>
      <c r="XP40" s="518"/>
      <c r="XQ40" s="518"/>
      <c r="XR40" s="518"/>
      <c r="XS40" s="518"/>
      <c r="XT40" s="518"/>
      <c r="XU40" s="518"/>
      <c r="XV40" s="518"/>
      <c r="XW40" s="518"/>
      <c r="XX40" s="518"/>
      <c r="XY40" s="518"/>
      <c r="XZ40" s="518"/>
      <c r="YA40" s="518"/>
      <c r="YB40" s="518"/>
      <c r="YC40" s="518"/>
      <c r="YD40" s="518"/>
      <c r="YE40" s="518"/>
      <c r="YF40" s="518"/>
      <c r="YG40" s="518"/>
      <c r="YH40" s="518"/>
      <c r="YI40" s="518"/>
      <c r="YJ40" s="518"/>
      <c r="YK40" s="518"/>
      <c r="YL40" s="518"/>
      <c r="YM40" s="518"/>
      <c r="YN40" s="518"/>
      <c r="YO40" s="518"/>
      <c r="YP40" s="518"/>
      <c r="YQ40" s="518"/>
      <c r="YR40" s="518"/>
      <c r="YS40" s="518"/>
      <c r="YT40" s="518"/>
      <c r="YU40" s="518"/>
      <c r="YV40" s="518"/>
      <c r="YW40" s="518"/>
      <c r="YX40" s="518"/>
      <c r="YY40" s="518"/>
      <c r="YZ40" s="518"/>
      <c r="ZA40" s="518"/>
      <c r="ZB40" s="518"/>
      <c r="ZC40" s="518"/>
      <c r="ZD40" s="518"/>
      <c r="ZE40" s="518"/>
      <c r="ZF40" s="518"/>
      <c r="ZG40" s="518"/>
      <c r="ZH40" s="518"/>
      <c r="ZI40" s="518"/>
      <c r="ZJ40" s="518"/>
      <c r="ZK40" s="518"/>
      <c r="ZL40" s="518"/>
      <c r="ZM40" s="518"/>
      <c r="ZN40" s="518"/>
      <c r="ZO40" s="518"/>
      <c r="ZP40" s="518"/>
      <c r="ZQ40" s="518"/>
      <c r="ZR40" s="518"/>
      <c r="ZS40" s="518"/>
      <c r="ZT40" s="518"/>
      <c r="ZU40" s="518"/>
      <c r="ZV40" s="518"/>
      <c r="ZW40" s="518"/>
      <c r="ZX40" s="518"/>
      <c r="ZY40" s="518"/>
      <c r="ZZ40" s="518"/>
      <c r="AAA40" s="518"/>
      <c r="AAB40" s="518"/>
      <c r="AAC40" s="518"/>
      <c r="AAD40" s="518"/>
      <c r="AAE40" s="518"/>
      <c r="AAF40" s="518"/>
      <c r="AAG40" s="518"/>
      <c r="AAH40" s="518"/>
      <c r="AAI40" s="518"/>
      <c r="AAJ40" s="518"/>
      <c r="AAK40" s="518"/>
      <c r="AAL40" s="518"/>
      <c r="AAM40" s="518"/>
      <c r="AAN40" s="518"/>
      <c r="AAO40" s="518"/>
      <c r="AAP40" s="518"/>
      <c r="AAQ40" s="518"/>
      <c r="AAR40" s="518"/>
      <c r="AAS40" s="518"/>
      <c r="AAT40" s="518"/>
      <c r="AAU40" s="518"/>
      <c r="AAV40" s="518"/>
      <c r="AAW40" s="518"/>
      <c r="AAX40" s="518"/>
      <c r="AAY40" s="518"/>
      <c r="AAZ40" s="518"/>
      <c r="ABA40" s="518"/>
      <c r="ABB40" s="518"/>
      <c r="ABC40" s="518"/>
      <c r="ABD40" s="518"/>
      <c r="ABE40" s="518"/>
      <c r="ABF40" s="518"/>
      <c r="ABG40" s="518"/>
      <c r="ABH40" s="518"/>
      <c r="ABI40" s="518"/>
      <c r="ABJ40" s="518"/>
      <c r="ABK40" s="518"/>
      <c r="ABL40" s="518"/>
      <c r="ABM40" s="518"/>
      <c r="ABN40" s="518"/>
      <c r="ABO40" s="518"/>
      <c r="ABP40" s="518"/>
      <c r="ABQ40" s="518"/>
      <c r="ABR40" s="518"/>
      <c r="ABS40" s="518"/>
      <c r="ABT40" s="518"/>
      <c r="ABU40" s="518"/>
      <c r="ABV40" s="518"/>
      <c r="ABW40" s="518"/>
      <c r="ABX40" s="518"/>
      <c r="ABY40" s="518"/>
      <c r="ABZ40" s="518"/>
      <c r="ACA40" s="518"/>
      <c r="ACB40" s="518"/>
      <c r="ACC40" s="518"/>
      <c r="ACD40" s="518"/>
      <c r="ACE40" s="518"/>
      <c r="ACF40" s="518"/>
      <c r="ACG40" s="518"/>
      <c r="ACH40" s="518"/>
      <c r="ACI40" s="518"/>
      <c r="ACJ40" s="518"/>
      <c r="ACK40" s="518"/>
      <c r="ACL40" s="518"/>
      <c r="ACM40" s="518"/>
      <c r="ACN40" s="518"/>
      <c r="ACO40" s="518"/>
      <c r="ACP40" s="518"/>
      <c r="ACQ40" s="518"/>
      <c r="ACR40" s="518"/>
      <c r="ACS40" s="518"/>
      <c r="ACT40" s="518"/>
      <c r="ACU40" s="518"/>
      <c r="ACV40" s="518"/>
      <c r="ACW40" s="518"/>
      <c r="ACX40" s="518"/>
      <c r="ACY40" s="518"/>
      <c r="ACZ40" s="518"/>
      <c r="ADA40" s="518"/>
      <c r="ADB40" s="518"/>
      <c r="ADC40" s="518"/>
      <c r="ADD40" s="518"/>
      <c r="ADE40" s="518"/>
      <c r="ADF40" s="518"/>
      <c r="ADG40" s="518"/>
      <c r="ADH40" s="518"/>
      <c r="ADI40" s="518"/>
      <c r="ADJ40" s="518"/>
      <c r="ADK40" s="518"/>
      <c r="ADL40" s="518"/>
      <c r="ADM40" s="518"/>
      <c r="ADN40" s="518"/>
      <c r="ADO40" s="518"/>
      <c r="ADP40" s="518"/>
      <c r="ADQ40" s="518"/>
      <c r="ADR40" s="518"/>
      <c r="ADS40" s="518"/>
      <c r="ADT40" s="518"/>
      <c r="ADU40" s="518"/>
      <c r="ADV40" s="518"/>
      <c r="ADW40" s="518"/>
      <c r="ADX40" s="518"/>
      <c r="ADY40" s="518"/>
      <c r="ADZ40" s="518"/>
      <c r="AEA40" s="518"/>
      <c r="AEB40" s="518"/>
      <c r="AEC40" s="518"/>
      <c r="AED40" s="518"/>
      <c r="AEE40" s="518"/>
      <c r="AEF40" s="518"/>
      <c r="AEG40" s="518"/>
      <c r="AEH40" s="518"/>
      <c r="AEI40" s="518"/>
      <c r="AEJ40" s="518"/>
      <c r="AEK40" s="518"/>
      <c r="AEL40" s="518"/>
      <c r="AEM40" s="518"/>
      <c r="AEN40" s="518"/>
      <c r="AEO40" s="518"/>
      <c r="AEP40" s="518"/>
      <c r="AEQ40" s="518"/>
      <c r="AER40" s="518"/>
      <c r="AES40" s="518"/>
      <c r="AET40" s="518"/>
      <c r="AEU40" s="518"/>
      <c r="AEV40" s="518"/>
      <c r="AEW40" s="518"/>
      <c r="AEX40" s="518"/>
      <c r="AEY40" s="518"/>
      <c r="AEZ40" s="518"/>
      <c r="AFA40" s="518"/>
      <c r="AFB40" s="518"/>
      <c r="AFC40" s="518"/>
      <c r="AFD40" s="518"/>
      <c r="AFE40" s="518"/>
      <c r="AFF40" s="518"/>
      <c r="AFG40" s="518"/>
      <c r="AFH40" s="518"/>
      <c r="AFI40" s="518"/>
      <c r="AFJ40" s="518"/>
      <c r="AFK40" s="518"/>
      <c r="AFL40" s="518"/>
      <c r="AFM40" s="518"/>
      <c r="AFN40" s="518"/>
      <c r="AFO40" s="518"/>
      <c r="AFP40" s="518"/>
      <c r="AFQ40" s="518"/>
      <c r="AFR40" s="518"/>
      <c r="AFS40" s="518"/>
      <c r="AFT40" s="518"/>
      <c r="AFU40" s="518"/>
      <c r="AFV40" s="518"/>
      <c r="AFW40" s="518"/>
      <c r="AFX40" s="518"/>
      <c r="AFY40" s="518"/>
      <c r="AFZ40" s="518"/>
      <c r="AGA40" s="518"/>
      <c r="AGB40" s="518"/>
      <c r="AGC40" s="518"/>
      <c r="AGD40" s="518"/>
      <c r="AGE40" s="518"/>
      <c r="AGF40" s="518"/>
      <c r="AGG40" s="518"/>
      <c r="AGH40" s="518"/>
      <c r="AGI40" s="518"/>
      <c r="AGJ40" s="518"/>
      <c r="AGK40" s="518"/>
      <c r="AGL40" s="518"/>
      <c r="AGM40" s="518"/>
      <c r="AGN40" s="518"/>
      <c r="AGO40" s="518"/>
      <c r="AGP40" s="518"/>
      <c r="AGQ40" s="518"/>
      <c r="AGR40" s="518"/>
      <c r="AGS40" s="518"/>
      <c r="AGT40" s="518"/>
      <c r="AGU40" s="518"/>
      <c r="AGV40" s="518"/>
      <c r="AGW40" s="518"/>
      <c r="AGX40" s="518"/>
      <c r="AGY40" s="518"/>
      <c r="AGZ40" s="518"/>
      <c r="AHA40" s="518"/>
      <c r="AHB40" s="518"/>
      <c r="AHC40" s="518"/>
      <c r="AHD40" s="518"/>
      <c r="AHE40" s="518"/>
      <c r="AHF40" s="518"/>
      <c r="AHG40" s="518"/>
      <c r="AHH40" s="518"/>
      <c r="AHI40" s="518"/>
      <c r="AHJ40" s="518"/>
      <c r="AHK40" s="518"/>
      <c r="AHL40" s="518"/>
      <c r="AHM40" s="518"/>
      <c r="AHN40" s="518"/>
      <c r="AHO40" s="518"/>
      <c r="AHP40" s="518"/>
      <c r="AHQ40" s="518"/>
      <c r="AHR40" s="518"/>
      <c r="AHS40" s="518"/>
      <c r="AHT40" s="518"/>
      <c r="AHU40" s="518"/>
      <c r="AHV40" s="518"/>
      <c r="AHW40" s="518"/>
      <c r="AHX40" s="518"/>
      <c r="AHY40" s="518"/>
      <c r="AHZ40" s="518"/>
      <c r="AIA40" s="518"/>
      <c r="AIB40" s="518"/>
      <c r="AIC40" s="518"/>
      <c r="AID40" s="518"/>
      <c r="AIE40" s="518"/>
      <c r="AIF40" s="518"/>
      <c r="AIG40" s="518"/>
      <c r="AIH40" s="518"/>
      <c r="AII40" s="518"/>
      <c r="AIJ40" s="518"/>
      <c r="AIK40" s="518"/>
      <c r="AIL40" s="518"/>
      <c r="AIM40" s="518"/>
      <c r="AIN40" s="518"/>
      <c r="AIO40" s="518"/>
      <c r="AIP40" s="518"/>
      <c r="AIQ40" s="518"/>
      <c r="AIR40" s="518"/>
      <c r="AIS40" s="518"/>
      <c r="AIT40" s="518"/>
      <c r="AIU40" s="518"/>
      <c r="AIV40" s="518"/>
      <c r="AIW40" s="518"/>
      <c r="AIX40" s="518"/>
      <c r="AIY40" s="518"/>
      <c r="AIZ40" s="518"/>
      <c r="AJA40" s="518"/>
      <c r="AJB40" s="518"/>
      <c r="AJC40" s="518"/>
      <c r="AJD40" s="518"/>
      <c r="AJE40" s="518"/>
      <c r="AJF40" s="518"/>
      <c r="AJG40" s="518"/>
      <c r="AJH40" s="518"/>
      <c r="AJI40" s="518"/>
      <c r="AJJ40" s="518"/>
      <c r="AJK40" s="518"/>
      <c r="AJL40" s="518"/>
      <c r="AJM40" s="518"/>
      <c r="AJN40" s="518"/>
      <c r="AJO40" s="518"/>
      <c r="AJP40" s="518"/>
      <c r="AJQ40" s="518"/>
      <c r="AJR40" s="518"/>
      <c r="AJS40" s="518"/>
      <c r="AJT40" s="518"/>
      <c r="AJU40" s="518"/>
      <c r="AJV40" s="518"/>
      <c r="AJW40" s="518"/>
      <c r="AJX40" s="518"/>
      <c r="AJY40" s="518"/>
      <c r="AJZ40" s="518"/>
      <c r="AKA40" s="518"/>
      <c r="AKB40" s="518"/>
      <c r="AKC40" s="518"/>
      <c r="AKD40" s="518"/>
      <c r="AKE40" s="518"/>
      <c r="AKF40" s="518"/>
      <c r="AKG40" s="518"/>
      <c r="AKH40" s="518"/>
      <c r="AKI40" s="518"/>
      <c r="AKJ40" s="518"/>
      <c r="AKK40" s="518"/>
      <c r="AKL40" s="518"/>
      <c r="AKM40" s="518"/>
      <c r="AKN40" s="518"/>
      <c r="AKO40" s="518"/>
      <c r="AKP40" s="518"/>
      <c r="AKQ40" s="518"/>
      <c r="AKR40" s="518"/>
      <c r="AKS40" s="518"/>
      <c r="AKT40" s="518"/>
      <c r="AKU40" s="518"/>
      <c r="AKV40" s="518"/>
      <c r="AKW40" s="518"/>
      <c r="AKX40" s="518"/>
      <c r="AKY40" s="518"/>
      <c r="AKZ40" s="518"/>
      <c r="ALA40" s="518"/>
      <c r="ALB40" s="518"/>
      <c r="ALC40" s="518"/>
      <c r="ALD40" s="518"/>
      <c r="ALE40" s="518"/>
      <c r="ALF40" s="518"/>
      <c r="ALG40" s="518"/>
      <c r="ALH40" s="518"/>
      <c r="ALI40" s="518"/>
      <c r="ALJ40" s="518"/>
      <c r="ALK40" s="518"/>
      <c r="ALL40" s="518"/>
      <c r="ALM40" s="518"/>
      <c r="ALN40" s="518"/>
      <c r="ALO40" s="518"/>
      <c r="ALP40" s="518"/>
      <c r="ALQ40" s="518"/>
      <c r="ALR40" s="518"/>
      <c r="ALS40" s="518"/>
      <c r="ALT40" s="518"/>
      <c r="ALU40" s="518"/>
      <c r="ALV40" s="518"/>
      <c r="ALW40" s="518"/>
      <c r="ALX40" s="518"/>
      <c r="ALY40" s="518"/>
      <c r="ALZ40" s="518"/>
      <c r="AMA40" s="518"/>
      <c r="AMB40" s="518"/>
      <c r="AMC40" s="518"/>
      <c r="AMD40" s="518"/>
      <c r="AME40" s="518"/>
      <c r="AMF40" s="518"/>
      <c r="AMG40" s="518"/>
      <c r="AMH40" s="518"/>
    </row>
    <row r="41" spans="2:1022" s="514" customFormat="1" ht="14" hidden="1" x14ac:dyDescent="0.3">
      <c r="B41" s="885"/>
      <c r="C41" s="550"/>
      <c r="D41" s="550"/>
      <c r="E41" s="541"/>
      <c r="F41" s="530"/>
      <c r="G41" s="531"/>
      <c r="H41" s="531"/>
      <c r="I41" s="532"/>
      <c r="J41" s="886"/>
      <c r="K41" s="886"/>
      <c r="L41" s="886"/>
      <c r="M41" s="886"/>
      <c r="N41" s="884"/>
      <c r="O41" s="884"/>
      <c r="P41" s="541">
        <f t="shared" si="7"/>
        <v>0</v>
      </c>
      <c r="Q41" s="541"/>
      <c r="R41" s="552"/>
      <c r="S41" s="518"/>
      <c r="T41" s="518"/>
      <c r="U41" s="518"/>
      <c r="V41" s="518"/>
      <c r="W41" s="518"/>
      <c r="X41" s="518"/>
      <c r="Y41" s="518"/>
      <c r="Z41" s="518"/>
      <c r="AA41" s="518"/>
      <c r="AB41" s="518"/>
      <c r="AC41" s="518"/>
      <c r="AD41" s="518"/>
      <c r="AE41" s="518"/>
      <c r="AF41" s="518"/>
      <c r="AG41" s="518"/>
      <c r="AH41" s="518"/>
      <c r="AI41" s="518"/>
      <c r="AJ41" s="518"/>
      <c r="AK41" s="518"/>
      <c r="AL41" s="518"/>
      <c r="AM41" s="518"/>
      <c r="AN41" s="518"/>
      <c r="AO41" s="518"/>
      <c r="AP41" s="518"/>
      <c r="AQ41" s="518"/>
      <c r="AR41" s="518"/>
      <c r="AS41" s="518"/>
      <c r="AT41" s="518"/>
      <c r="AU41" s="518"/>
      <c r="AV41" s="518"/>
      <c r="AW41" s="518"/>
      <c r="AX41" s="518"/>
      <c r="AY41" s="518"/>
      <c r="AZ41" s="518"/>
      <c r="BA41" s="518"/>
      <c r="BB41" s="518"/>
      <c r="BC41" s="518"/>
      <c r="BD41" s="518"/>
      <c r="BE41" s="518"/>
      <c r="BF41" s="518"/>
      <c r="BG41" s="518"/>
      <c r="BH41" s="518"/>
      <c r="BI41" s="518"/>
      <c r="BJ41" s="518"/>
      <c r="BK41" s="518"/>
      <c r="BL41" s="518"/>
      <c r="BM41" s="518"/>
      <c r="BN41" s="518"/>
      <c r="BO41" s="518"/>
      <c r="BP41" s="518"/>
      <c r="BQ41" s="518"/>
      <c r="BR41" s="518"/>
      <c r="BS41" s="518"/>
      <c r="BT41" s="518"/>
      <c r="BU41" s="518"/>
      <c r="BV41" s="518"/>
      <c r="BW41" s="518"/>
      <c r="BX41" s="518"/>
      <c r="BY41" s="518"/>
      <c r="BZ41" s="518"/>
      <c r="CA41" s="518"/>
      <c r="CB41" s="518"/>
      <c r="CC41" s="518"/>
      <c r="CD41" s="518"/>
      <c r="CE41" s="518"/>
      <c r="CF41" s="518"/>
      <c r="CG41" s="518"/>
      <c r="CH41" s="518"/>
      <c r="CI41" s="518"/>
      <c r="CJ41" s="518"/>
      <c r="CK41" s="518"/>
      <c r="CL41" s="518"/>
      <c r="CM41" s="518"/>
      <c r="CN41" s="518"/>
      <c r="CO41" s="518"/>
      <c r="CP41" s="518"/>
      <c r="CQ41" s="518"/>
      <c r="CR41" s="518"/>
      <c r="CS41" s="518"/>
      <c r="CT41" s="518"/>
      <c r="CU41" s="518"/>
      <c r="CV41" s="518"/>
      <c r="CW41" s="518"/>
      <c r="CX41" s="518"/>
      <c r="CY41" s="518"/>
      <c r="CZ41" s="518"/>
      <c r="DA41" s="518"/>
      <c r="DB41" s="518"/>
      <c r="DC41" s="518"/>
      <c r="DD41" s="518"/>
      <c r="DE41" s="518"/>
      <c r="DF41" s="518"/>
      <c r="DG41" s="518"/>
      <c r="DH41" s="518"/>
      <c r="DI41" s="518"/>
      <c r="DJ41" s="518"/>
      <c r="DK41" s="518"/>
      <c r="DL41" s="518"/>
      <c r="DM41" s="518"/>
      <c r="DN41" s="518"/>
      <c r="DO41" s="518"/>
      <c r="DP41" s="518"/>
      <c r="DQ41" s="518"/>
      <c r="DR41" s="518"/>
      <c r="DS41" s="518"/>
      <c r="DT41" s="518"/>
      <c r="DU41" s="518"/>
      <c r="DV41" s="518"/>
      <c r="DW41" s="518"/>
      <c r="DX41" s="518"/>
      <c r="DY41" s="518"/>
      <c r="DZ41" s="518"/>
      <c r="EA41" s="518"/>
      <c r="EB41" s="518"/>
      <c r="EC41" s="518"/>
      <c r="ED41" s="518"/>
      <c r="EE41" s="518"/>
      <c r="EF41" s="518"/>
      <c r="EG41" s="518"/>
      <c r="EH41" s="518"/>
      <c r="EI41" s="518"/>
      <c r="EJ41" s="518"/>
      <c r="EK41" s="518"/>
      <c r="EL41" s="518"/>
      <c r="EM41" s="518"/>
      <c r="EN41" s="518"/>
      <c r="EO41" s="518"/>
      <c r="EP41" s="518"/>
      <c r="EQ41" s="518"/>
      <c r="ER41" s="518"/>
      <c r="ES41" s="518"/>
      <c r="ET41" s="518"/>
      <c r="EU41" s="518"/>
      <c r="EV41" s="518"/>
      <c r="EW41" s="518"/>
      <c r="EX41" s="518"/>
      <c r="EY41" s="518"/>
      <c r="EZ41" s="518"/>
      <c r="FA41" s="518"/>
      <c r="FB41" s="518"/>
      <c r="FC41" s="518"/>
      <c r="FD41" s="518"/>
      <c r="FE41" s="518"/>
      <c r="FF41" s="518"/>
      <c r="FG41" s="518"/>
      <c r="FH41" s="518"/>
      <c r="FI41" s="518"/>
      <c r="FJ41" s="518"/>
      <c r="FK41" s="518"/>
      <c r="FL41" s="518"/>
      <c r="FM41" s="518"/>
      <c r="FN41" s="518"/>
      <c r="FO41" s="518"/>
      <c r="FP41" s="518"/>
      <c r="FQ41" s="518"/>
      <c r="FR41" s="518"/>
      <c r="FS41" s="518"/>
      <c r="FT41" s="518"/>
      <c r="FU41" s="518"/>
      <c r="FV41" s="518"/>
      <c r="FW41" s="518"/>
      <c r="FX41" s="518"/>
      <c r="FY41" s="518"/>
      <c r="FZ41" s="518"/>
      <c r="GA41" s="518"/>
      <c r="GB41" s="518"/>
      <c r="GC41" s="518"/>
      <c r="GD41" s="518"/>
      <c r="GE41" s="518"/>
      <c r="GF41" s="518"/>
      <c r="GG41" s="518"/>
      <c r="GH41" s="518"/>
      <c r="GI41" s="518"/>
      <c r="GJ41" s="518"/>
      <c r="GK41" s="518"/>
      <c r="GL41" s="518"/>
      <c r="GM41" s="518"/>
      <c r="GN41" s="518"/>
      <c r="GO41" s="518"/>
      <c r="GP41" s="518"/>
      <c r="GQ41" s="518"/>
      <c r="GR41" s="518"/>
      <c r="GS41" s="518"/>
      <c r="GT41" s="518"/>
      <c r="GU41" s="518"/>
      <c r="GV41" s="518"/>
      <c r="GW41" s="518"/>
      <c r="GX41" s="518"/>
      <c r="GY41" s="518"/>
      <c r="GZ41" s="518"/>
      <c r="HA41" s="518"/>
      <c r="HB41" s="518"/>
      <c r="HC41" s="518"/>
      <c r="HD41" s="518"/>
      <c r="HE41" s="518"/>
      <c r="HF41" s="518"/>
      <c r="HG41" s="518"/>
      <c r="HH41" s="518"/>
      <c r="HI41" s="518"/>
      <c r="HJ41" s="518"/>
      <c r="HK41" s="518"/>
      <c r="HL41" s="518"/>
      <c r="HM41" s="518"/>
      <c r="HN41" s="518"/>
      <c r="HO41" s="518"/>
      <c r="HP41" s="518"/>
      <c r="HQ41" s="518"/>
      <c r="HR41" s="518"/>
      <c r="HS41" s="518"/>
      <c r="HT41" s="518"/>
      <c r="HU41" s="518"/>
      <c r="HV41" s="518"/>
      <c r="HW41" s="518"/>
      <c r="HX41" s="518"/>
      <c r="HY41" s="518"/>
      <c r="HZ41" s="518"/>
      <c r="IA41" s="518"/>
      <c r="IB41" s="518"/>
      <c r="IC41" s="518"/>
      <c r="ID41" s="518"/>
      <c r="IE41" s="518"/>
      <c r="IF41" s="518"/>
      <c r="IG41" s="518"/>
      <c r="IH41" s="518"/>
      <c r="II41" s="518"/>
      <c r="IJ41" s="518"/>
      <c r="IK41" s="518"/>
      <c r="IL41" s="518"/>
      <c r="IM41" s="518"/>
      <c r="IN41" s="518"/>
      <c r="IO41" s="518"/>
      <c r="IP41" s="518"/>
      <c r="IQ41" s="518"/>
      <c r="IR41" s="518"/>
      <c r="IS41" s="518"/>
      <c r="IT41" s="518"/>
      <c r="IU41" s="518"/>
      <c r="IV41" s="518"/>
      <c r="IW41" s="518"/>
      <c r="IX41" s="518"/>
      <c r="IY41" s="518"/>
      <c r="IZ41" s="518"/>
      <c r="JA41" s="518"/>
      <c r="JB41" s="518"/>
      <c r="JC41" s="518"/>
      <c r="JD41" s="518"/>
      <c r="JE41" s="518"/>
      <c r="JF41" s="518"/>
      <c r="JG41" s="518"/>
      <c r="JH41" s="518"/>
      <c r="JI41" s="518"/>
      <c r="JJ41" s="518"/>
      <c r="JK41" s="518"/>
      <c r="JL41" s="518"/>
      <c r="JM41" s="518"/>
      <c r="JN41" s="518"/>
      <c r="JO41" s="518"/>
      <c r="JP41" s="518"/>
      <c r="JQ41" s="518"/>
      <c r="JR41" s="518"/>
      <c r="JS41" s="518"/>
      <c r="JT41" s="518"/>
      <c r="JU41" s="518"/>
      <c r="JV41" s="518"/>
      <c r="JW41" s="518"/>
      <c r="JX41" s="518"/>
      <c r="JY41" s="518"/>
      <c r="JZ41" s="518"/>
      <c r="KA41" s="518"/>
      <c r="KB41" s="518"/>
      <c r="KC41" s="518"/>
      <c r="KD41" s="518"/>
      <c r="KE41" s="518"/>
      <c r="KF41" s="518"/>
      <c r="KG41" s="518"/>
      <c r="KH41" s="518"/>
      <c r="KI41" s="518"/>
      <c r="KJ41" s="518"/>
      <c r="KK41" s="518"/>
      <c r="KL41" s="518"/>
      <c r="KM41" s="518"/>
      <c r="KN41" s="518"/>
      <c r="KO41" s="518"/>
      <c r="KP41" s="518"/>
      <c r="KQ41" s="518"/>
      <c r="KR41" s="518"/>
      <c r="KS41" s="518"/>
      <c r="KT41" s="518"/>
      <c r="KU41" s="518"/>
      <c r="KV41" s="518"/>
      <c r="KW41" s="518"/>
      <c r="KX41" s="518"/>
      <c r="KY41" s="518"/>
      <c r="KZ41" s="518"/>
      <c r="LA41" s="518"/>
      <c r="LB41" s="518"/>
      <c r="LC41" s="518"/>
      <c r="LD41" s="518"/>
      <c r="LE41" s="518"/>
      <c r="LF41" s="518"/>
      <c r="LG41" s="518"/>
      <c r="LH41" s="518"/>
      <c r="LI41" s="518"/>
      <c r="LJ41" s="518"/>
      <c r="LK41" s="518"/>
      <c r="LL41" s="518"/>
      <c r="LM41" s="518"/>
      <c r="LN41" s="518"/>
      <c r="LO41" s="518"/>
      <c r="LP41" s="518"/>
      <c r="LQ41" s="518"/>
      <c r="LR41" s="518"/>
      <c r="LS41" s="518"/>
      <c r="LT41" s="518"/>
      <c r="LU41" s="518"/>
      <c r="LV41" s="518"/>
      <c r="LW41" s="518"/>
      <c r="LX41" s="518"/>
      <c r="LY41" s="518"/>
      <c r="LZ41" s="518"/>
      <c r="MA41" s="518"/>
      <c r="MB41" s="518"/>
      <c r="MC41" s="518"/>
      <c r="MD41" s="518"/>
      <c r="ME41" s="518"/>
      <c r="MF41" s="518"/>
      <c r="MG41" s="518"/>
      <c r="MH41" s="518"/>
      <c r="MI41" s="518"/>
      <c r="MJ41" s="518"/>
      <c r="MK41" s="518"/>
      <c r="ML41" s="518"/>
      <c r="MM41" s="518"/>
      <c r="MN41" s="518"/>
      <c r="MO41" s="518"/>
      <c r="MP41" s="518"/>
      <c r="MQ41" s="518"/>
      <c r="MR41" s="518"/>
      <c r="MS41" s="518"/>
      <c r="MT41" s="518"/>
      <c r="MU41" s="518"/>
      <c r="MV41" s="518"/>
      <c r="MW41" s="518"/>
      <c r="MX41" s="518"/>
      <c r="MY41" s="518"/>
      <c r="MZ41" s="518"/>
      <c r="NA41" s="518"/>
      <c r="NB41" s="518"/>
      <c r="NC41" s="518"/>
      <c r="ND41" s="518"/>
      <c r="NE41" s="518"/>
      <c r="NF41" s="518"/>
      <c r="NG41" s="518"/>
      <c r="NH41" s="518"/>
      <c r="NI41" s="518"/>
      <c r="NJ41" s="518"/>
      <c r="NK41" s="518"/>
      <c r="NL41" s="518"/>
      <c r="NM41" s="518"/>
      <c r="NN41" s="518"/>
      <c r="NO41" s="518"/>
      <c r="NP41" s="518"/>
      <c r="NQ41" s="518"/>
      <c r="NR41" s="518"/>
      <c r="NS41" s="518"/>
      <c r="NT41" s="518"/>
      <c r="NU41" s="518"/>
      <c r="NV41" s="518"/>
      <c r="NW41" s="518"/>
      <c r="NX41" s="518"/>
      <c r="NY41" s="518"/>
      <c r="NZ41" s="518"/>
      <c r="OA41" s="518"/>
      <c r="OB41" s="518"/>
      <c r="OC41" s="518"/>
      <c r="OD41" s="518"/>
      <c r="OE41" s="518"/>
      <c r="OF41" s="518"/>
      <c r="OG41" s="518"/>
      <c r="OH41" s="518"/>
      <c r="OI41" s="518"/>
      <c r="OJ41" s="518"/>
      <c r="OK41" s="518"/>
      <c r="OL41" s="518"/>
      <c r="OM41" s="518"/>
      <c r="ON41" s="518"/>
      <c r="OO41" s="518"/>
      <c r="OP41" s="518"/>
      <c r="OQ41" s="518"/>
      <c r="OR41" s="518"/>
      <c r="OS41" s="518"/>
      <c r="OT41" s="518"/>
      <c r="OU41" s="518"/>
      <c r="OV41" s="518"/>
      <c r="OW41" s="518"/>
      <c r="OX41" s="518"/>
      <c r="OY41" s="518"/>
      <c r="OZ41" s="518"/>
      <c r="PA41" s="518"/>
      <c r="PB41" s="518"/>
      <c r="PC41" s="518"/>
      <c r="PD41" s="518"/>
      <c r="PE41" s="518"/>
      <c r="PF41" s="518"/>
      <c r="PG41" s="518"/>
      <c r="PH41" s="518"/>
      <c r="PI41" s="518"/>
      <c r="PJ41" s="518"/>
      <c r="PK41" s="518"/>
      <c r="PL41" s="518"/>
      <c r="PM41" s="518"/>
      <c r="PN41" s="518"/>
      <c r="PO41" s="518"/>
      <c r="PP41" s="518"/>
      <c r="PQ41" s="518"/>
      <c r="PR41" s="518"/>
      <c r="PS41" s="518"/>
      <c r="PT41" s="518"/>
      <c r="PU41" s="518"/>
      <c r="PV41" s="518"/>
      <c r="PW41" s="518"/>
      <c r="PX41" s="518"/>
      <c r="PY41" s="518"/>
      <c r="PZ41" s="518"/>
      <c r="QA41" s="518"/>
      <c r="QB41" s="518"/>
      <c r="QC41" s="518"/>
      <c r="QD41" s="518"/>
      <c r="QE41" s="518"/>
      <c r="QF41" s="518"/>
      <c r="QG41" s="518"/>
      <c r="QH41" s="518"/>
      <c r="QI41" s="518"/>
      <c r="QJ41" s="518"/>
      <c r="QK41" s="518"/>
      <c r="QL41" s="518"/>
      <c r="QM41" s="518"/>
      <c r="QN41" s="518"/>
      <c r="QO41" s="518"/>
      <c r="QP41" s="518"/>
      <c r="QQ41" s="518"/>
      <c r="QR41" s="518"/>
      <c r="QS41" s="518"/>
      <c r="QT41" s="518"/>
      <c r="QU41" s="518"/>
      <c r="QV41" s="518"/>
      <c r="QW41" s="518"/>
      <c r="QX41" s="518"/>
      <c r="QY41" s="518"/>
      <c r="QZ41" s="518"/>
      <c r="RA41" s="518"/>
      <c r="RB41" s="518"/>
      <c r="RC41" s="518"/>
      <c r="RD41" s="518"/>
      <c r="RE41" s="518"/>
      <c r="RF41" s="518"/>
      <c r="RG41" s="518"/>
      <c r="RH41" s="518"/>
      <c r="RI41" s="518"/>
      <c r="RJ41" s="518"/>
      <c r="RK41" s="518"/>
      <c r="RL41" s="518"/>
      <c r="RM41" s="518"/>
      <c r="RN41" s="518"/>
      <c r="RO41" s="518"/>
      <c r="RP41" s="518"/>
      <c r="RQ41" s="518"/>
      <c r="RR41" s="518"/>
      <c r="RS41" s="518"/>
      <c r="RT41" s="518"/>
      <c r="RU41" s="518"/>
      <c r="RV41" s="518"/>
      <c r="RW41" s="518"/>
      <c r="RX41" s="518"/>
      <c r="RY41" s="518"/>
      <c r="RZ41" s="518"/>
      <c r="SA41" s="518"/>
      <c r="SB41" s="518"/>
      <c r="SC41" s="518"/>
      <c r="SD41" s="518"/>
      <c r="SE41" s="518"/>
      <c r="SF41" s="518"/>
      <c r="SG41" s="518"/>
      <c r="SH41" s="518"/>
      <c r="SI41" s="518"/>
      <c r="SJ41" s="518"/>
      <c r="SK41" s="518"/>
      <c r="SL41" s="518"/>
      <c r="SM41" s="518"/>
      <c r="SN41" s="518"/>
      <c r="SO41" s="518"/>
      <c r="SP41" s="518"/>
      <c r="SQ41" s="518"/>
      <c r="SR41" s="518"/>
      <c r="SS41" s="518"/>
      <c r="ST41" s="518"/>
      <c r="SU41" s="518"/>
      <c r="SV41" s="518"/>
      <c r="SW41" s="518"/>
      <c r="SX41" s="518"/>
      <c r="SY41" s="518"/>
      <c r="SZ41" s="518"/>
      <c r="TA41" s="518"/>
      <c r="TB41" s="518"/>
      <c r="TC41" s="518"/>
      <c r="TD41" s="518"/>
      <c r="TE41" s="518"/>
      <c r="TF41" s="518"/>
      <c r="TG41" s="518"/>
      <c r="TH41" s="518"/>
      <c r="TI41" s="518"/>
      <c r="TJ41" s="518"/>
      <c r="TK41" s="518"/>
      <c r="TL41" s="518"/>
      <c r="TM41" s="518"/>
      <c r="TN41" s="518"/>
      <c r="TO41" s="518"/>
      <c r="TP41" s="518"/>
      <c r="TQ41" s="518"/>
      <c r="TR41" s="518"/>
      <c r="TS41" s="518"/>
      <c r="TT41" s="518"/>
      <c r="TU41" s="518"/>
      <c r="TV41" s="518"/>
      <c r="TW41" s="518"/>
      <c r="TX41" s="518"/>
      <c r="TY41" s="518"/>
      <c r="TZ41" s="518"/>
      <c r="UA41" s="518"/>
      <c r="UB41" s="518"/>
      <c r="UC41" s="518"/>
      <c r="UD41" s="518"/>
      <c r="UE41" s="518"/>
      <c r="UF41" s="518"/>
      <c r="UG41" s="518"/>
      <c r="UH41" s="518"/>
      <c r="UI41" s="518"/>
      <c r="UJ41" s="518"/>
      <c r="UK41" s="518"/>
      <c r="UL41" s="518"/>
      <c r="UM41" s="518"/>
      <c r="UN41" s="518"/>
      <c r="UO41" s="518"/>
      <c r="UP41" s="518"/>
      <c r="UQ41" s="518"/>
      <c r="UR41" s="518"/>
      <c r="US41" s="518"/>
      <c r="UT41" s="518"/>
      <c r="UU41" s="518"/>
      <c r="UV41" s="518"/>
      <c r="UW41" s="518"/>
      <c r="UX41" s="518"/>
      <c r="UY41" s="518"/>
      <c r="UZ41" s="518"/>
      <c r="VA41" s="518"/>
      <c r="VB41" s="518"/>
      <c r="VC41" s="518"/>
      <c r="VD41" s="518"/>
      <c r="VE41" s="518"/>
      <c r="VF41" s="518"/>
      <c r="VG41" s="518"/>
      <c r="VH41" s="518"/>
      <c r="VI41" s="518"/>
      <c r="VJ41" s="518"/>
      <c r="VK41" s="518"/>
      <c r="VL41" s="518"/>
      <c r="VM41" s="518"/>
      <c r="VN41" s="518"/>
      <c r="VO41" s="518"/>
      <c r="VP41" s="518"/>
      <c r="VQ41" s="518"/>
      <c r="VR41" s="518"/>
      <c r="VS41" s="518"/>
      <c r="VT41" s="518"/>
      <c r="VU41" s="518"/>
      <c r="VV41" s="518"/>
      <c r="VW41" s="518"/>
      <c r="VX41" s="518"/>
      <c r="VY41" s="518"/>
      <c r="VZ41" s="518"/>
      <c r="WA41" s="518"/>
      <c r="WB41" s="518"/>
      <c r="WC41" s="518"/>
      <c r="WD41" s="518"/>
      <c r="WE41" s="518"/>
      <c r="WF41" s="518"/>
      <c r="WG41" s="518"/>
      <c r="WH41" s="518"/>
      <c r="WI41" s="518"/>
      <c r="WJ41" s="518"/>
      <c r="WK41" s="518"/>
      <c r="WL41" s="518"/>
      <c r="WM41" s="518"/>
      <c r="WN41" s="518"/>
      <c r="WO41" s="518"/>
      <c r="WP41" s="518"/>
      <c r="WQ41" s="518"/>
      <c r="WR41" s="518"/>
      <c r="WS41" s="518"/>
      <c r="WT41" s="518"/>
      <c r="WU41" s="518"/>
      <c r="WV41" s="518"/>
      <c r="WW41" s="518"/>
      <c r="WX41" s="518"/>
      <c r="WY41" s="518"/>
      <c r="WZ41" s="518"/>
      <c r="XA41" s="518"/>
      <c r="XB41" s="518"/>
      <c r="XC41" s="518"/>
      <c r="XD41" s="518"/>
      <c r="XE41" s="518"/>
      <c r="XF41" s="518"/>
      <c r="XG41" s="518"/>
      <c r="XH41" s="518"/>
      <c r="XI41" s="518"/>
      <c r="XJ41" s="518"/>
      <c r="XK41" s="518"/>
      <c r="XL41" s="518"/>
      <c r="XM41" s="518"/>
      <c r="XN41" s="518"/>
      <c r="XO41" s="518"/>
      <c r="XP41" s="518"/>
      <c r="XQ41" s="518"/>
      <c r="XR41" s="518"/>
      <c r="XS41" s="518"/>
      <c r="XT41" s="518"/>
      <c r="XU41" s="518"/>
      <c r="XV41" s="518"/>
      <c r="XW41" s="518"/>
      <c r="XX41" s="518"/>
      <c r="XY41" s="518"/>
      <c r="XZ41" s="518"/>
      <c r="YA41" s="518"/>
      <c r="YB41" s="518"/>
      <c r="YC41" s="518"/>
      <c r="YD41" s="518"/>
      <c r="YE41" s="518"/>
      <c r="YF41" s="518"/>
      <c r="YG41" s="518"/>
      <c r="YH41" s="518"/>
      <c r="YI41" s="518"/>
      <c r="YJ41" s="518"/>
      <c r="YK41" s="518"/>
      <c r="YL41" s="518"/>
      <c r="YM41" s="518"/>
      <c r="YN41" s="518"/>
      <c r="YO41" s="518"/>
      <c r="YP41" s="518"/>
      <c r="YQ41" s="518"/>
      <c r="YR41" s="518"/>
      <c r="YS41" s="518"/>
      <c r="YT41" s="518"/>
      <c r="YU41" s="518"/>
      <c r="YV41" s="518"/>
      <c r="YW41" s="518"/>
      <c r="YX41" s="518"/>
      <c r="YY41" s="518"/>
      <c r="YZ41" s="518"/>
      <c r="ZA41" s="518"/>
      <c r="ZB41" s="518"/>
      <c r="ZC41" s="518"/>
      <c r="ZD41" s="518"/>
      <c r="ZE41" s="518"/>
      <c r="ZF41" s="518"/>
      <c r="ZG41" s="518"/>
      <c r="ZH41" s="518"/>
      <c r="ZI41" s="518"/>
      <c r="ZJ41" s="518"/>
      <c r="ZK41" s="518"/>
      <c r="ZL41" s="518"/>
      <c r="ZM41" s="518"/>
      <c r="ZN41" s="518"/>
      <c r="ZO41" s="518"/>
      <c r="ZP41" s="518"/>
      <c r="ZQ41" s="518"/>
      <c r="ZR41" s="518"/>
      <c r="ZS41" s="518"/>
      <c r="ZT41" s="518"/>
      <c r="ZU41" s="518"/>
      <c r="ZV41" s="518"/>
      <c r="ZW41" s="518"/>
      <c r="ZX41" s="518"/>
      <c r="ZY41" s="518"/>
      <c r="ZZ41" s="518"/>
      <c r="AAA41" s="518"/>
      <c r="AAB41" s="518"/>
      <c r="AAC41" s="518"/>
      <c r="AAD41" s="518"/>
      <c r="AAE41" s="518"/>
      <c r="AAF41" s="518"/>
      <c r="AAG41" s="518"/>
      <c r="AAH41" s="518"/>
      <c r="AAI41" s="518"/>
      <c r="AAJ41" s="518"/>
      <c r="AAK41" s="518"/>
      <c r="AAL41" s="518"/>
      <c r="AAM41" s="518"/>
      <c r="AAN41" s="518"/>
      <c r="AAO41" s="518"/>
      <c r="AAP41" s="518"/>
      <c r="AAQ41" s="518"/>
      <c r="AAR41" s="518"/>
      <c r="AAS41" s="518"/>
      <c r="AAT41" s="518"/>
      <c r="AAU41" s="518"/>
      <c r="AAV41" s="518"/>
      <c r="AAW41" s="518"/>
      <c r="AAX41" s="518"/>
      <c r="AAY41" s="518"/>
      <c r="AAZ41" s="518"/>
      <c r="ABA41" s="518"/>
      <c r="ABB41" s="518"/>
      <c r="ABC41" s="518"/>
      <c r="ABD41" s="518"/>
      <c r="ABE41" s="518"/>
      <c r="ABF41" s="518"/>
      <c r="ABG41" s="518"/>
      <c r="ABH41" s="518"/>
      <c r="ABI41" s="518"/>
      <c r="ABJ41" s="518"/>
      <c r="ABK41" s="518"/>
      <c r="ABL41" s="518"/>
      <c r="ABM41" s="518"/>
      <c r="ABN41" s="518"/>
      <c r="ABO41" s="518"/>
      <c r="ABP41" s="518"/>
      <c r="ABQ41" s="518"/>
      <c r="ABR41" s="518"/>
      <c r="ABS41" s="518"/>
      <c r="ABT41" s="518"/>
      <c r="ABU41" s="518"/>
      <c r="ABV41" s="518"/>
      <c r="ABW41" s="518"/>
      <c r="ABX41" s="518"/>
      <c r="ABY41" s="518"/>
      <c r="ABZ41" s="518"/>
      <c r="ACA41" s="518"/>
      <c r="ACB41" s="518"/>
      <c r="ACC41" s="518"/>
      <c r="ACD41" s="518"/>
      <c r="ACE41" s="518"/>
      <c r="ACF41" s="518"/>
      <c r="ACG41" s="518"/>
      <c r="ACH41" s="518"/>
      <c r="ACI41" s="518"/>
      <c r="ACJ41" s="518"/>
      <c r="ACK41" s="518"/>
      <c r="ACL41" s="518"/>
      <c r="ACM41" s="518"/>
      <c r="ACN41" s="518"/>
      <c r="ACO41" s="518"/>
      <c r="ACP41" s="518"/>
      <c r="ACQ41" s="518"/>
      <c r="ACR41" s="518"/>
      <c r="ACS41" s="518"/>
      <c r="ACT41" s="518"/>
      <c r="ACU41" s="518"/>
      <c r="ACV41" s="518"/>
      <c r="ACW41" s="518"/>
      <c r="ACX41" s="518"/>
      <c r="ACY41" s="518"/>
      <c r="ACZ41" s="518"/>
      <c r="ADA41" s="518"/>
      <c r="ADB41" s="518"/>
      <c r="ADC41" s="518"/>
      <c r="ADD41" s="518"/>
      <c r="ADE41" s="518"/>
      <c r="ADF41" s="518"/>
      <c r="ADG41" s="518"/>
      <c r="ADH41" s="518"/>
      <c r="ADI41" s="518"/>
      <c r="ADJ41" s="518"/>
      <c r="ADK41" s="518"/>
      <c r="ADL41" s="518"/>
      <c r="ADM41" s="518"/>
      <c r="ADN41" s="518"/>
      <c r="ADO41" s="518"/>
      <c r="ADP41" s="518"/>
      <c r="ADQ41" s="518"/>
      <c r="ADR41" s="518"/>
      <c r="ADS41" s="518"/>
      <c r="ADT41" s="518"/>
      <c r="ADU41" s="518"/>
      <c r="ADV41" s="518"/>
      <c r="ADW41" s="518"/>
      <c r="ADX41" s="518"/>
      <c r="ADY41" s="518"/>
      <c r="ADZ41" s="518"/>
      <c r="AEA41" s="518"/>
      <c r="AEB41" s="518"/>
      <c r="AEC41" s="518"/>
      <c r="AED41" s="518"/>
      <c r="AEE41" s="518"/>
      <c r="AEF41" s="518"/>
      <c r="AEG41" s="518"/>
      <c r="AEH41" s="518"/>
      <c r="AEI41" s="518"/>
      <c r="AEJ41" s="518"/>
      <c r="AEK41" s="518"/>
      <c r="AEL41" s="518"/>
      <c r="AEM41" s="518"/>
      <c r="AEN41" s="518"/>
      <c r="AEO41" s="518"/>
      <c r="AEP41" s="518"/>
      <c r="AEQ41" s="518"/>
      <c r="AER41" s="518"/>
      <c r="AES41" s="518"/>
      <c r="AET41" s="518"/>
      <c r="AEU41" s="518"/>
      <c r="AEV41" s="518"/>
      <c r="AEW41" s="518"/>
      <c r="AEX41" s="518"/>
      <c r="AEY41" s="518"/>
      <c r="AEZ41" s="518"/>
      <c r="AFA41" s="518"/>
      <c r="AFB41" s="518"/>
      <c r="AFC41" s="518"/>
      <c r="AFD41" s="518"/>
      <c r="AFE41" s="518"/>
      <c r="AFF41" s="518"/>
      <c r="AFG41" s="518"/>
      <c r="AFH41" s="518"/>
      <c r="AFI41" s="518"/>
      <c r="AFJ41" s="518"/>
      <c r="AFK41" s="518"/>
      <c r="AFL41" s="518"/>
      <c r="AFM41" s="518"/>
      <c r="AFN41" s="518"/>
      <c r="AFO41" s="518"/>
      <c r="AFP41" s="518"/>
      <c r="AFQ41" s="518"/>
      <c r="AFR41" s="518"/>
      <c r="AFS41" s="518"/>
      <c r="AFT41" s="518"/>
      <c r="AFU41" s="518"/>
      <c r="AFV41" s="518"/>
      <c r="AFW41" s="518"/>
      <c r="AFX41" s="518"/>
      <c r="AFY41" s="518"/>
      <c r="AFZ41" s="518"/>
      <c r="AGA41" s="518"/>
      <c r="AGB41" s="518"/>
      <c r="AGC41" s="518"/>
      <c r="AGD41" s="518"/>
      <c r="AGE41" s="518"/>
      <c r="AGF41" s="518"/>
      <c r="AGG41" s="518"/>
      <c r="AGH41" s="518"/>
      <c r="AGI41" s="518"/>
      <c r="AGJ41" s="518"/>
      <c r="AGK41" s="518"/>
      <c r="AGL41" s="518"/>
      <c r="AGM41" s="518"/>
      <c r="AGN41" s="518"/>
      <c r="AGO41" s="518"/>
      <c r="AGP41" s="518"/>
      <c r="AGQ41" s="518"/>
      <c r="AGR41" s="518"/>
      <c r="AGS41" s="518"/>
      <c r="AGT41" s="518"/>
      <c r="AGU41" s="518"/>
      <c r="AGV41" s="518"/>
      <c r="AGW41" s="518"/>
      <c r="AGX41" s="518"/>
      <c r="AGY41" s="518"/>
      <c r="AGZ41" s="518"/>
      <c r="AHA41" s="518"/>
      <c r="AHB41" s="518"/>
      <c r="AHC41" s="518"/>
      <c r="AHD41" s="518"/>
      <c r="AHE41" s="518"/>
      <c r="AHF41" s="518"/>
      <c r="AHG41" s="518"/>
      <c r="AHH41" s="518"/>
      <c r="AHI41" s="518"/>
      <c r="AHJ41" s="518"/>
      <c r="AHK41" s="518"/>
      <c r="AHL41" s="518"/>
      <c r="AHM41" s="518"/>
      <c r="AHN41" s="518"/>
      <c r="AHO41" s="518"/>
      <c r="AHP41" s="518"/>
      <c r="AHQ41" s="518"/>
      <c r="AHR41" s="518"/>
      <c r="AHS41" s="518"/>
      <c r="AHT41" s="518"/>
      <c r="AHU41" s="518"/>
      <c r="AHV41" s="518"/>
      <c r="AHW41" s="518"/>
      <c r="AHX41" s="518"/>
      <c r="AHY41" s="518"/>
      <c r="AHZ41" s="518"/>
      <c r="AIA41" s="518"/>
      <c r="AIB41" s="518"/>
      <c r="AIC41" s="518"/>
      <c r="AID41" s="518"/>
      <c r="AIE41" s="518"/>
      <c r="AIF41" s="518"/>
      <c r="AIG41" s="518"/>
      <c r="AIH41" s="518"/>
      <c r="AII41" s="518"/>
      <c r="AIJ41" s="518"/>
      <c r="AIK41" s="518"/>
      <c r="AIL41" s="518"/>
      <c r="AIM41" s="518"/>
      <c r="AIN41" s="518"/>
      <c r="AIO41" s="518"/>
      <c r="AIP41" s="518"/>
      <c r="AIQ41" s="518"/>
      <c r="AIR41" s="518"/>
      <c r="AIS41" s="518"/>
      <c r="AIT41" s="518"/>
      <c r="AIU41" s="518"/>
      <c r="AIV41" s="518"/>
      <c r="AIW41" s="518"/>
      <c r="AIX41" s="518"/>
      <c r="AIY41" s="518"/>
      <c r="AIZ41" s="518"/>
      <c r="AJA41" s="518"/>
      <c r="AJB41" s="518"/>
      <c r="AJC41" s="518"/>
      <c r="AJD41" s="518"/>
      <c r="AJE41" s="518"/>
      <c r="AJF41" s="518"/>
      <c r="AJG41" s="518"/>
      <c r="AJH41" s="518"/>
      <c r="AJI41" s="518"/>
      <c r="AJJ41" s="518"/>
      <c r="AJK41" s="518"/>
      <c r="AJL41" s="518"/>
      <c r="AJM41" s="518"/>
      <c r="AJN41" s="518"/>
      <c r="AJO41" s="518"/>
      <c r="AJP41" s="518"/>
      <c r="AJQ41" s="518"/>
      <c r="AJR41" s="518"/>
      <c r="AJS41" s="518"/>
      <c r="AJT41" s="518"/>
      <c r="AJU41" s="518"/>
      <c r="AJV41" s="518"/>
      <c r="AJW41" s="518"/>
      <c r="AJX41" s="518"/>
      <c r="AJY41" s="518"/>
      <c r="AJZ41" s="518"/>
      <c r="AKA41" s="518"/>
      <c r="AKB41" s="518"/>
      <c r="AKC41" s="518"/>
      <c r="AKD41" s="518"/>
      <c r="AKE41" s="518"/>
      <c r="AKF41" s="518"/>
      <c r="AKG41" s="518"/>
      <c r="AKH41" s="518"/>
      <c r="AKI41" s="518"/>
      <c r="AKJ41" s="518"/>
      <c r="AKK41" s="518"/>
      <c r="AKL41" s="518"/>
      <c r="AKM41" s="518"/>
      <c r="AKN41" s="518"/>
      <c r="AKO41" s="518"/>
      <c r="AKP41" s="518"/>
      <c r="AKQ41" s="518"/>
      <c r="AKR41" s="518"/>
      <c r="AKS41" s="518"/>
      <c r="AKT41" s="518"/>
      <c r="AKU41" s="518"/>
      <c r="AKV41" s="518"/>
      <c r="AKW41" s="518"/>
      <c r="AKX41" s="518"/>
      <c r="AKY41" s="518"/>
      <c r="AKZ41" s="518"/>
      <c r="ALA41" s="518"/>
      <c r="ALB41" s="518"/>
      <c r="ALC41" s="518"/>
      <c r="ALD41" s="518"/>
      <c r="ALE41" s="518"/>
      <c r="ALF41" s="518"/>
      <c r="ALG41" s="518"/>
      <c r="ALH41" s="518"/>
      <c r="ALI41" s="518"/>
      <c r="ALJ41" s="518"/>
      <c r="ALK41" s="518"/>
      <c r="ALL41" s="518"/>
      <c r="ALM41" s="518"/>
      <c r="ALN41" s="518"/>
      <c r="ALO41" s="518"/>
      <c r="ALP41" s="518"/>
      <c r="ALQ41" s="518"/>
      <c r="ALR41" s="518"/>
      <c r="ALS41" s="518"/>
      <c r="ALT41" s="518"/>
      <c r="ALU41" s="518"/>
      <c r="ALV41" s="518"/>
      <c r="ALW41" s="518"/>
      <c r="ALX41" s="518"/>
      <c r="ALY41" s="518"/>
      <c r="ALZ41" s="518"/>
      <c r="AMA41" s="518"/>
      <c r="AMB41" s="518"/>
      <c r="AMC41" s="518"/>
      <c r="AMD41" s="518"/>
      <c r="AME41" s="518"/>
      <c r="AMF41" s="518"/>
      <c r="AMG41" s="518"/>
      <c r="AMH41" s="518"/>
    </row>
    <row r="42" spans="2:1022" s="514" customFormat="1" ht="15" hidden="1" customHeight="1" x14ac:dyDescent="0.3">
      <c r="B42" s="885">
        <v>5</v>
      </c>
      <c r="C42" s="550"/>
      <c r="D42" s="550"/>
      <c r="E42" s="541"/>
      <c r="F42" s="530"/>
      <c r="G42" s="531"/>
      <c r="H42" s="531"/>
      <c r="I42" s="532"/>
      <c r="J42" s="886"/>
      <c r="K42" s="886"/>
      <c r="L42" s="886"/>
      <c r="M42" s="886"/>
      <c r="N42" s="884" t="s">
        <v>409</v>
      </c>
      <c r="O42" s="884"/>
      <c r="P42" s="541">
        <f>H42</f>
        <v>0</v>
      </c>
      <c r="Q42" s="541"/>
      <c r="R42" s="552"/>
      <c r="S42" s="518"/>
      <c r="T42" s="518"/>
      <c r="U42" s="518"/>
      <c r="V42" s="518"/>
      <c r="W42" s="518"/>
      <c r="X42" s="518"/>
      <c r="Y42" s="518"/>
      <c r="Z42" s="518"/>
      <c r="AA42" s="518"/>
      <c r="AB42" s="518"/>
      <c r="AC42" s="518"/>
      <c r="AD42" s="518"/>
      <c r="AE42" s="518"/>
      <c r="AF42" s="518"/>
      <c r="AG42" s="518"/>
      <c r="AH42" s="518"/>
      <c r="AI42" s="518"/>
      <c r="AJ42" s="518"/>
      <c r="AK42" s="518"/>
      <c r="AL42" s="518"/>
      <c r="AM42" s="518"/>
      <c r="AN42" s="518"/>
      <c r="AO42" s="518"/>
      <c r="AP42" s="518"/>
      <c r="AQ42" s="518"/>
      <c r="AR42" s="518"/>
      <c r="AS42" s="518"/>
      <c r="AT42" s="518"/>
      <c r="AU42" s="518"/>
      <c r="AV42" s="518"/>
      <c r="AW42" s="518"/>
      <c r="AX42" s="518"/>
      <c r="AY42" s="518"/>
      <c r="AZ42" s="518"/>
      <c r="BA42" s="518"/>
      <c r="BB42" s="518"/>
      <c r="BC42" s="518"/>
      <c r="BD42" s="518"/>
      <c r="BE42" s="518"/>
      <c r="BF42" s="518"/>
      <c r="BG42" s="518"/>
      <c r="BH42" s="518"/>
      <c r="BI42" s="518"/>
      <c r="BJ42" s="518"/>
      <c r="BK42" s="518"/>
      <c r="BL42" s="518"/>
      <c r="BM42" s="518"/>
      <c r="BN42" s="518"/>
      <c r="BO42" s="518"/>
      <c r="BP42" s="518"/>
      <c r="BQ42" s="518"/>
      <c r="BR42" s="518"/>
      <c r="BS42" s="518"/>
      <c r="BT42" s="518"/>
      <c r="BU42" s="518"/>
      <c r="BV42" s="518"/>
      <c r="BW42" s="518"/>
      <c r="BX42" s="518"/>
      <c r="BY42" s="518"/>
      <c r="BZ42" s="518"/>
      <c r="CA42" s="518"/>
      <c r="CB42" s="518"/>
      <c r="CC42" s="518"/>
      <c r="CD42" s="518"/>
      <c r="CE42" s="518"/>
      <c r="CF42" s="518"/>
      <c r="CG42" s="518"/>
      <c r="CH42" s="518"/>
      <c r="CI42" s="518"/>
      <c r="CJ42" s="518"/>
      <c r="CK42" s="518"/>
      <c r="CL42" s="518"/>
      <c r="CM42" s="518"/>
      <c r="CN42" s="518"/>
      <c r="CO42" s="518"/>
      <c r="CP42" s="518"/>
      <c r="CQ42" s="518"/>
      <c r="CR42" s="518"/>
      <c r="CS42" s="518"/>
      <c r="CT42" s="518"/>
      <c r="CU42" s="518"/>
      <c r="CV42" s="518"/>
      <c r="CW42" s="518"/>
      <c r="CX42" s="518"/>
      <c r="CY42" s="518"/>
      <c r="CZ42" s="518"/>
      <c r="DA42" s="518"/>
      <c r="DB42" s="518"/>
      <c r="DC42" s="518"/>
      <c r="DD42" s="518"/>
      <c r="DE42" s="518"/>
      <c r="DF42" s="518"/>
      <c r="DG42" s="518"/>
      <c r="DH42" s="518"/>
      <c r="DI42" s="518"/>
      <c r="DJ42" s="518"/>
      <c r="DK42" s="518"/>
      <c r="DL42" s="518"/>
      <c r="DM42" s="518"/>
      <c r="DN42" s="518"/>
      <c r="DO42" s="518"/>
      <c r="DP42" s="518"/>
      <c r="DQ42" s="518"/>
      <c r="DR42" s="518"/>
      <c r="DS42" s="518"/>
      <c r="DT42" s="518"/>
      <c r="DU42" s="518"/>
      <c r="DV42" s="518"/>
      <c r="DW42" s="518"/>
      <c r="DX42" s="518"/>
      <c r="DY42" s="518"/>
      <c r="DZ42" s="518"/>
      <c r="EA42" s="518"/>
      <c r="EB42" s="518"/>
      <c r="EC42" s="518"/>
      <c r="ED42" s="518"/>
      <c r="EE42" s="518"/>
      <c r="EF42" s="518"/>
      <c r="EG42" s="518"/>
      <c r="EH42" s="518"/>
      <c r="EI42" s="518"/>
      <c r="EJ42" s="518"/>
      <c r="EK42" s="518"/>
      <c r="EL42" s="518"/>
      <c r="EM42" s="518"/>
      <c r="EN42" s="518"/>
      <c r="EO42" s="518"/>
      <c r="EP42" s="518"/>
      <c r="EQ42" s="518"/>
      <c r="ER42" s="518"/>
      <c r="ES42" s="518"/>
      <c r="ET42" s="518"/>
      <c r="EU42" s="518"/>
      <c r="EV42" s="518"/>
      <c r="EW42" s="518"/>
      <c r="EX42" s="518"/>
      <c r="EY42" s="518"/>
      <c r="EZ42" s="518"/>
      <c r="FA42" s="518"/>
      <c r="FB42" s="518"/>
      <c r="FC42" s="518"/>
      <c r="FD42" s="518"/>
      <c r="FE42" s="518"/>
      <c r="FF42" s="518"/>
      <c r="FG42" s="518"/>
      <c r="FH42" s="518"/>
      <c r="FI42" s="518"/>
      <c r="FJ42" s="518"/>
      <c r="FK42" s="518"/>
      <c r="FL42" s="518"/>
      <c r="FM42" s="518"/>
      <c r="FN42" s="518"/>
      <c r="FO42" s="518"/>
      <c r="FP42" s="518"/>
      <c r="FQ42" s="518"/>
      <c r="FR42" s="518"/>
      <c r="FS42" s="518"/>
      <c r="FT42" s="518"/>
      <c r="FU42" s="518"/>
      <c r="FV42" s="518"/>
      <c r="FW42" s="518"/>
      <c r="FX42" s="518"/>
      <c r="FY42" s="518"/>
      <c r="FZ42" s="518"/>
      <c r="GA42" s="518"/>
      <c r="GB42" s="518"/>
      <c r="GC42" s="518"/>
      <c r="GD42" s="518"/>
      <c r="GE42" s="518"/>
      <c r="GF42" s="518"/>
      <c r="GG42" s="518"/>
      <c r="GH42" s="518"/>
      <c r="GI42" s="518"/>
      <c r="GJ42" s="518"/>
      <c r="GK42" s="518"/>
      <c r="GL42" s="518"/>
      <c r="GM42" s="518"/>
      <c r="GN42" s="518"/>
      <c r="GO42" s="518"/>
      <c r="GP42" s="518"/>
      <c r="GQ42" s="518"/>
      <c r="GR42" s="518"/>
      <c r="GS42" s="518"/>
      <c r="GT42" s="518"/>
      <c r="GU42" s="518"/>
      <c r="GV42" s="518"/>
      <c r="GW42" s="518"/>
      <c r="GX42" s="518"/>
      <c r="GY42" s="518"/>
      <c r="GZ42" s="518"/>
      <c r="HA42" s="518"/>
      <c r="HB42" s="518"/>
      <c r="HC42" s="518"/>
      <c r="HD42" s="518"/>
      <c r="HE42" s="518"/>
      <c r="HF42" s="518"/>
      <c r="HG42" s="518"/>
      <c r="HH42" s="518"/>
      <c r="HI42" s="518"/>
      <c r="HJ42" s="518"/>
      <c r="HK42" s="518"/>
      <c r="HL42" s="518"/>
      <c r="HM42" s="518"/>
      <c r="HN42" s="518"/>
      <c r="HO42" s="518"/>
      <c r="HP42" s="518"/>
      <c r="HQ42" s="518"/>
      <c r="HR42" s="518"/>
      <c r="HS42" s="518"/>
      <c r="HT42" s="518"/>
      <c r="HU42" s="518"/>
      <c r="HV42" s="518"/>
      <c r="HW42" s="518"/>
      <c r="HX42" s="518"/>
      <c r="HY42" s="518"/>
      <c r="HZ42" s="518"/>
      <c r="IA42" s="518"/>
      <c r="IB42" s="518"/>
      <c r="IC42" s="518"/>
      <c r="ID42" s="518"/>
      <c r="IE42" s="518"/>
      <c r="IF42" s="518"/>
      <c r="IG42" s="518"/>
      <c r="IH42" s="518"/>
      <c r="II42" s="518"/>
      <c r="IJ42" s="518"/>
      <c r="IK42" s="518"/>
      <c r="IL42" s="518"/>
      <c r="IM42" s="518"/>
      <c r="IN42" s="518"/>
      <c r="IO42" s="518"/>
      <c r="IP42" s="518"/>
      <c r="IQ42" s="518"/>
      <c r="IR42" s="518"/>
      <c r="IS42" s="518"/>
      <c r="IT42" s="518"/>
      <c r="IU42" s="518"/>
      <c r="IV42" s="518"/>
      <c r="IW42" s="518"/>
      <c r="IX42" s="518"/>
      <c r="IY42" s="518"/>
      <c r="IZ42" s="518"/>
      <c r="JA42" s="518"/>
      <c r="JB42" s="518"/>
      <c r="JC42" s="518"/>
      <c r="JD42" s="518"/>
      <c r="JE42" s="518"/>
      <c r="JF42" s="518"/>
      <c r="JG42" s="518"/>
      <c r="JH42" s="518"/>
      <c r="JI42" s="518"/>
      <c r="JJ42" s="518"/>
      <c r="JK42" s="518"/>
      <c r="JL42" s="518"/>
      <c r="JM42" s="518"/>
      <c r="JN42" s="518"/>
      <c r="JO42" s="518"/>
      <c r="JP42" s="518"/>
      <c r="JQ42" s="518"/>
      <c r="JR42" s="518"/>
      <c r="JS42" s="518"/>
      <c r="JT42" s="518"/>
      <c r="JU42" s="518"/>
      <c r="JV42" s="518"/>
      <c r="JW42" s="518"/>
      <c r="JX42" s="518"/>
      <c r="JY42" s="518"/>
      <c r="JZ42" s="518"/>
      <c r="KA42" s="518"/>
      <c r="KB42" s="518"/>
      <c r="KC42" s="518"/>
      <c r="KD42" s="518"/>
      <c r="KE42" s="518"/>
      <c r="KF42" s="518"/>
      <c r="KG42" s="518"/>
      <c r="KH42" s="518"/>
      <c r="KI42" s="518"/>
      <c r="KJ42" s="518"/>
      <c r="KK42" s="518"/>
      <c r="KL42" s="518"/>
      <c r="KM42" s="518"/>
      <c r="KN42" s="518"/>
      <c r="KO42" s="518"/>
      <c r="KP42" s="518"/>
      <c r="KQ42" s="518"/>
      <c r="KR42" s="518"/>
      <c r="KS42" s="518"/>
      <c r="KT42" s="518"/>
      <c r="KU42" s="518"/>
      <c r="KV42" s="518"/>
      <c r="KW42" s="518"/>
      <c r="KX42" s="518"/>
      <c r="KY42" s="518"/>
      <c r="KZ42" s="518"/>
      <c r="LA42" s="518"/>
      <c r="LB42" s="518"/>
      <c r="LC42" s="518"/>
      <c r="LD42" s="518"/>
      <c r="LE42" s="518"/>
      <c r="LF42" s="518"/>
      <c r="LG42" s="518"/>
      <c r="LH42" s="518"/>
      <c r="LI42" s="518"/>
      <c r="LJ42" s="518"/>
      <c r="LK42" s="518"/>
      <c r="LL42" s="518"/>
      <c r="LM42" s="518"/>
      <c r="LN42" s="518"/>
      <c r="LO42" s="518"/>
      <c r="LP42" s="518"/>
      <c r="LQ42" s="518"/>
      <c r="LR42" s="518"/>
      <c r="LS42" s="518"/>
      <c r="LT42" s="518"/>
      <c r="LU42" s="518"/>
      <c r="LV42" s="518"/>
      <c r="LW42" s="518"/>
      <c r="LX42" s="518"/>
      <c r="LY42" s="518"/>
      <c r="LZ42" s="518"/>
      <c r="MA42" s="518"/>
      <c r="MB42" s="518"/>
      <c r="MC42" s="518"/>
      <c r="MD42" s="518"/>
      <c r="ME42" s="518"/>
      <c r="MF42" s="518"/>
      <c r="MG42" s="518"/>
      <c r="MH42" s="518"/>
      <c r="MI42" s="518"/>
      <c r="MJ42" s="518"/>
      <c r="MK42" s="518"/>
      <c r="ML42" s="518"/>
      <c r="MM42" s="518"/>
      <c r="MN42" s="518"/>
      <c r="MO42" s="518"/>
      <c r="MP42" s="518"/>
      <c r="MQ42" s="518"/>
      <c r="MR42" s="518"/>
      <c r="MS42" s="518"/>
      <c r="MT42" s="518"/>
      <c r="MU42" s="518"/>
      <c r="MV42" s="518"/>
      <c r="MW42" s="518"/>
      <c r="MX42" s="518"/>
      <c r="MY42" s="518"/>
      <c r="MZ42" s="518"/>
      <c r="NA42" s="518"/>
      <c r="NB42" s="518"/>
      <c r="NC42" s="518"/>
      <c r="ND42" s="518"/>
      <c r="NE42" s="518"/>
      <c r="NF42" s="518"/>
      <c r="NG42" s="518"/>
      <c r="NH42" s="518"/>
      <c r="NI42" s="518"/>
      <c r="NJ42" s="518"/>
      <c r="NK42" s="518"/>
      <c r="NL42" s="518"/>
      <c r="NM42" s="518"/>
      <c r="NN42" s="518"/>
      <c r="NO42" s="518"/>
      <c r="NP42" s="518"/>
      <c r="NQ42" s="518"/>
      <c r="NR42" s="518"/>
      <c r="NS42" s="518"/>
      <c r="NT42" s="518"/>
      <c r="NU42" s="518"/>
      <c r="NV42" s="518"/>
      <c r="NW42" s="518"/>
      <c r="NX42" s="518"/>
      <c r="NY42" s="518"/>
      <c r="NZ42" s="518"/>
      <c r="OA42" s="518"/>
      <c r="OB42" s="518"/>
      <c r="OC42" s="518"/>
      <c r="OD42" s="518"/>
      <c r="OE42" s="518"/>
      <c r="OF42" s="518"/>
      <c r="OG42" s="518"/>
      <c r="OH42" s="518"/>
      <c r="OI42" s="518"/>
      <c r="OJ42" s="518"/>
      <c r="OK42" s="518"/>
      <c r="OL42" s="518"/>
      <c r="OM42" s="518"/>
      <c r="ON42" s="518"/>
      <c r="OO42" s="518"/>
      <c r="OP42" s="518"/>
      <c r="OQ42" s="518"/>
      <c r="OR42" s="518"/>
      <c r="OS42" s="518"/>
      <c r="OT42" s="518"/>
      <c r="OU42" s="518"/>
      <c r="OV42" s="518"/>
      <c r="OW42" s="518"/>
      <c r="OX42" s="518"/>
      <c r="OY42" s="518"/>
      <c r="OZ42" s="518"/>
      <c r="PA42" s="518"/>
      <c r="PB42" s="518"/>
      <c r="PC42" s="518"/>
      <c r="PD42" s="518"/>
      <c r="PE42" s="518"/>
      <c r="PF42" s="518"/>
      <c r="PG42" s="518"/>
      <c r="PH42" s="518"/>
      <c r="PI42" s="518"/>
      <c r="PJ42" s="518"/>
      <c r="PK42" s="518"/>
      <c r="PL42" s="518"/>
      <c r="PM42" s="518"/>
      <c r="PN42" s="518"/>
      <c r="PO42" s="518"/>
      <c r="PP42" s="518"/>
      <c r="PQ42" s="518"/>
      <c r="PR42" s="518"/>
      <c r="PS42" s="518"/>
      <c r="PT42" s="518"/>
      <c r="PU42" s="518"/>
      <c r="PV42" s="518"/>
      <c r="PW42" s="518"/>
      <c r="PX42" s="518"/>
      <c r="PY42" s="518"/>
      <c r="PZ42" s="518"/>
      <c r="QA42" s="518"/>
      <c r="QB42" s="518"/>
      <c r="QC42" s="518"/>
      <c r="QD42" s="518"/>
      <c r="QE42" s="518"/>
      <c r="QF42" s="518"/>
      <c r="QG42" s="518"/>
      <c r="QH42" s="518"/>
      <c r="QI42" s="518"/>
      <c r="QJ42" s="518"/>
      <c r="QK42" s="518"/>
      <c r="QL42" s="518"/>
      <c r="QM42" s="518"/>
      <c r="QN42" s="518"/>
      <c r="QO42" s="518"/>
      <c r="QP42" s="518"/>
      <c r="QQ42" s="518"/>
      <c r="QR42" s="518"/>
      <c r="QS42" s="518"/>
      <c r="QT42" s="518"/>
      <c r="QU42" s="518"/>
      <c r="QV42" s="518"/>
      <c r="QW42" s="518"/>
      <c r="QX42" s="518"/>
      <c r="QY42" s="518"/>
      <c r="QZ42" s="518"/>
      <c r="RA42" s="518"/>
      <c r="RB42" s="518"/>
      <c r="RC42" s="518"/>
      <c r="RD42" s="518"/>
      <c r="RE42" s="518"/>
      <c r="RF42" s="518"/>
      <c r="RG42" s="518"/>
      <c r="RH42" s="518"/>
      <c r="RI42" s="518"/>
      <c r="RJ42" s="518"/>
      <c r="RK42" s="518"/>
      <c r="RL42" s="518"/>
      <c r="RM42" s="518"/>
      <c r="RN42" s="518"/>
      <c r="RO42" s="518"/>
      <c r="RP42" s="518"/>
      <c r="RQ42" s="518"/>
      <c r="RR42" s="518"/>
      <c r="RS42" s="518"/>
      <c r="RT42" s="518"/>
      <c r="RU42" s="518"/>
      <c r="RV42" s="518"/>
      <c r="RW42" s="518"/>
      <c r="RX42" s="518"/>
      <c r="RY42" s="518"/>
      <c r="RZ42" s="518"/>
      <c r="SA42" s="518"/>
      <c r="SB42" s="518"/>
      <c r="SC42" s="518"/>
      <c r="SD42" s="518"/>
      <c r="SE42" s="518"/>
      <c r="SF42" s="518"/>
      <c r="SG42" s="518"/>
      <c r="SH42" s="518"/>
      <c r="SI42" s="518"/>
      <c r="SJ42" s="518"/>
      <c r="SK42" s="518"/>
      <c r="SL42" s="518"/>
      <c r="SM42" s="518"/>
      <c r="SN42" s="518"/>
      <c r="SO42" s="518"/>
      <c r="SP42" s="518"/>
      <c r="SQ42" s="518"/>
      <c r="SR42" s="518"/>
      <c r="SS42" s="518"/>
      <c r="ST42" s="518"/>
      <c r="SU42" s="518"/>
      <c r="SV42" s="518"/>
      <c r="SW42" s="518"/>
      <c r="SX42" s="518"/>
      <c r="SY42" s="518"/>
      <c r="SZ42" s="518"/>
      <c r="TA42" s="518"/>
      <c r="TB42" s="518"/>
      <c r="TC42" s="518"/>
      <c r="TD42" s="518"/>
      <c r="TE42" s="518"/>
      <c r="TF42" s="518"/>
      <c r="TG42" s="518"/>
      <c r="TH42" s="518"/>
      <c r="TI42" s="518"/>
      <c r="TJ42" s="518"/>
      <c r="TK42" s="518"/>
      <c r="TL42" s="518"/>
      <c r="TM42" s="518"/>
      <c r="TN42" s="518"/>
      <c r="TO42" s="518"/>
      <c r="TP42" s="518"/>
      <c r="TQ42" s="518"/>
      <c r="TR42" s="518"/>
      <c r="TS42" s="518"/>
      <c r="TT42" s="518"/>
      <c r="TU42" s="518"/>
      <c r="TV42" s="518"/>
      <c r="TW42" s="518"/>
      <c r="TX42" s="518"/>
      <c r="TY42" s="518"/>
      <c r="TZ42" s="518"/>
      <c r="UA42" s="518"/>
      <c r="UB42" s="518"/>
      <c r="UC42" s="518"/>
      <c r="UD42" s="518"/>
      <c r="UE42" s="518"/>
      <c r="UF42" s="518"/>
      <c r="UG42" s="518"/>
      <c r="UH42" s="518"/>
      <c r="UI42" s="518"/>
      <c r="UJ42" s="518"/>
      <c r="UK42" s="518"/>
      <c r="UL42" s="518"/>
      <c r="UM42" s="518"/>
      <c r="UN42" s="518"/>
      <c r="UO42" s="518"/>
      <c r="UP42" s="518"/>
      <c r="UQ42" s="518"/>
      <c r="UR42" s="518"/>
      <c r="US42" s="518"/>
      <c r="UT42" s="518"/>
      <c r="UU42" s="518"/>
      <c r="UV42" s="518"/>
      <c r="UW42" s="518"/>
      <c r="UX42" s="518"/>
      <c r="UY42" s="518"/>
      <c r="UZ42" s="518"/>
      <c r="VA42" s="518"/>
      <c r="VB42" s="518"/>
      <c r="VC42" s="518"/>
      <c r="VD42" s="518"/>
      <c r="VE42" s="518"/>
      <c r="VF42" s="518"/>
      <c r="VG42" s="518"/>
      <c r="VH42" s="518"/>
      <c r="VI42" s="518"/>
      <c r="VJ42" s="518"/>
      <c r="VK42" s="518"/>
      <c r="VL42" s="518"/>
      <c r="VM42" s="518"/>
      <c r="VN42" s="518"/>
      <c r="VO42" s="518"/>
      <c r="VP42" s="518"/>
      <c r="VQ42" s="518"/>
      <c r="VR42" s="518"/>
      <c r="VS42" s="518"/>
      <c r="VT42" s="518"/>
      <c r="VU42" s="518"/>
      <c r="VV42" s="518"/>
      <c r="VW42" s="518"/>
      <c r="VX42" s="518"/>
      <c r="VY42" s="518"/>
      <c r="VZ42" s="518"/>
      <c r="WA42" s="518"/>
      <c r="WB42" s="518"/>
      <c r="WC42" s="518"/>
      <c r="WD42" s="518"/>
      <c r="WE42" s="518"/>
      <c r="WF42" s="518"/>
      <c r="WG42" s="518"/>
      <c r="WH42" s="518"/>
      <c r="WI42" s="518"/>
      <c r="WJ42" s="518"/>
      <c r="WK42" s="518"/>
      <c r="WL42" s="518"/>
      <c r="WM42" s="518"/>
      <c r="WN42" s="518"/>
      <c r="WO42" s="518"/>
      <c r="WP42" s="518"/>
      <c r="WQ42" s="518"/>
      <c r="WR42" s="518"/>
      <c r="WS42" s="518"/>
      <c r="WT42" s="518"/>
      <c r="WU42" s="518"/>
      <c r="WV42" s="518"/>
      <c r="WW42" s="518"/>
      <c r="WX42" s="518"/>
      <c r="WY42" s="518"/>
      <c r="WZ42" s="518"/>
      <c r="XA42" s="518"/>
      <c r="XB42" s="518"/>
      <c r="XC42" s="518"/>
      <c r="XD42" s="518"/>
      <c r="XE42" s="518"/>
      <c r="XF42" s="518"/>
      <c r="XG42" s="518"/>
      <c r="XH42" s="518"/>
      <c r="XI42" s="518"/>
      <c r="XJ42" s="518"/>
      <c r="XK42" s="518"/>
      <c r="XL42" s="518"/>
      <c r="XM42" s="518"/>
      <c r="XN42" s="518"/>
      <c r="XO42" s="518"/>
      <c r="XP42" s="518"/>
      <c r="XQ42" s="518"/>
      <c r="XR42" s="518"/>
      <c r="XS42" s="518"/>
      <c r="XT42" s="518"/>
      <c r="XU42" s="518"/>
      <c r="XV42" s="518"/>
      <c r="XW42" s="518"/>
      <c r="XX42" s="518"/>
      <c r="XY42" s="518"/>
      <c r="XZ42" s="518"/>
      <c r="YA42" s="518"/>
      <c r="YB42" s="518"/>
      <c r="YC42" s="518"/>
      <c r="YD42" s="518"/>
      <c r="YE42" s="518"/>
      <c r="YF42" s="518"/>
      <c r="YG42" s="518"/>
      <c r="YH42" s="518"/>
      <c r="YI42" s="518"/>
      <c r="YJ42" s="518"/>
      <c r="YK42" s="518"/>
      <c r="YL42" s="518"/>
      <c r="YM42" s="518"/>
      <c r="YN42" s="518"/>
      <c r="YO42" s="518"/>
      <c r="YP42" s="518"/>
      <c r="YQ42" s="518"/>
      <c r="YR42" s="518"/>
      <c r="YS42" s="518"/>
      <c r="YT42" s="518"/>
      <c r="YU42" s="518"/>
      <c r="YV42" s="518"/>
      <c r="YW42" s="518"/>
      <c r="YX42" s="518"/>
      <c r="YY42" s="518"/>
      <c r="YZ42" s="518"/>
      <c r="ZA42" s="518"/>
      <c r="ZB42" s="518"/>
      <c r="ZC42" s="518"/>
      <c r="ZD42" s="518"/>
      <c r="ZE42" s="518"/>
      <c r="ZF42" s="518"/>
      <c r="ZG42" s="518"/>
      <c r="ZH42" s="518"/>
      <c r="ZI42" s="518"/>
      <c r="ZJ42" s="518"/>
      <c r="ZK42" s="518"/>
      <c r="ZL42" s="518"/>
      <c r="ZM42" s="518"/>
      <c r="ZN42" s="518"/>
      <c r="ZO42" s="518"/>
      <c r="ZP42" s="518"/>
      <c r="ZQ42" s="518"/>
      <c r="ZR42" s="518"/>
      <c r="ZS42" s="518"/>
      <c r="ZT42" s="518"/>
      <c r="ZU42" s="518"/>
      <c r="ZV42" s="518"/>
      <c r="ZW42" s="518"/>
      <c r="ZX42" s="518"/>
      <c r="ZY42" s="518"/>
      <c r="ZZ42" s="518"/>
      <c r="AAA42" s="518"/>
      <c r="AAB42" s="518"/>
      <c r="AAC42" s="518"/>
      <c r="AAD42" s="518"/>
      <c r="AAE42" s="518"/>
      <c r="AAF42" s="518"/>
      <c r="AAG42" s="518"/>
      <c r="AAH42" s="518"/>
      <c r="AAI42" s="518"/>
      <c r="AAJ42" s="518"/>
      <c r="AAK42" s="518"/>
      <c r="AAL42" s="518"/>
      <c r="AAM42" s="518"/>
      <c r="AAN42" s="518"/>
      <c r="AAO42" s="518"/>
      <c r="AAP42" s="518"/>
      <c r="AAQ42" s="518"/>
      <c r="AAR42" s="518"/>
      <c r="AAS42" s="518"/>
      <c r="AAT42" s="518"/>
      <c r="AAU42" s="518"/>
      <c r="AAV42" s="518"/>
      <c r="AAW42" s="518"/>
      <c r="AAX42" s="518"/>
      <c r="AAY42" s="518"/>
      <c r="AAZ42" s="518"/>
      <c r="ABA42" s="518"/>
      <c r="ABB42" s="518"/>
      <c r="ABC42" s="518"/>
      <c r="ABD42" s="518"/>
      <c r="ABE42" s="518"/>
      <c r="ABF42" s="518"/>
      <c r="ABG42" s="518"/>
      <c r="ABH42" s="518"/>
      <c r="ABI42" s="518"/>
      <c r="ABJ42" s="518"/>
      <c r="ABK42" s="518"/>
      <c r="ABL42" s="518"/>
      <c r="ABM42" s="518"/>
      <c r="ABN42" s="518"/>
      <c r="ABO42" s="518"/>
      <c r="ABP42" s="518"/>
      <c r="ABQ42" s="518"/>
      <c r="ABR42" s="518"/>
      <c r="ABS42" s="518"/>
      <c r="ABT42" s="518"/>
      <c r="ABU42" s="518"/>
      <c r="ABV42" s="518"/>
      <c r="ABW42" s="518"/>
      <c r="ABX42" s="518"/>
      <c r="ABY42" s="518"/>
      <c r="ABZ42" s="518"/>
      <c r="ACA42" s="518"/>
      <c r="ACB42" s="518"/>
      <c r="ACC42" s="518"/>
      <c r="ACD42" s="518"/>
      <c r="ACE42" s="518"/>
      <c r="ACF42" s="518"/>
      <c r="ACG42" s="518"/>
      <c r="ACH42" s="518"/>
      <c r="ACI42" s="518"/>
      <c r="ACJ42" s="518"/>
      <c r="ACK42" s="518"/>
      <c r="ACL42" s="518"/>
      <c r="ACM42" s="518"/>
      <c r="ACN42" s="518"/>
      <c r="ACO42" s="518"/>
      <c r="ACP42" s="518"/>
      <c r="ACQ42" s="518"/>
      <c r="ACR42" s="518"/>
      <c r="ACS42" s="518"/>
      <c r="ACT42" s="518"/>
      <c r="ACU42" s="518"/>
      <c r="ACV42" s="518"/>
      <c r="ACW42" s="518"/>
      <c r="ACX42" s="518"/>
      <c r="ACY42" s="518"/>
      <c r="ACZ42" s="518"/>
      <c r="ADA42" s="518"/>
      <c r="ADB42" s="518"/>
      <c r="ADC42" s="518"/>
      <c r="ADD42" s="518"/>
      <c r="ADE42" s="518"/>
      <c r="ADF42" s="518"/>
      <c r="ADG42" s="518"/>
      <c r="ADH42" s="518"/>
      <c r="ADI42" s="518"/>
      <c r="ADJ42" s="518"/>
      <c r="ADK42" s="518"/>
      <c r="ADL42" s="518"/>
      <c r="ADM42" s="518"/>
      <c r="ADN42" s="518"/>
      <c r="ADO42" s="518"/>
      <c r="ADP42" s="518"/>
      <c r="ADQ42" s="518"/>
      <c r="ADR42" s="518"/>
      <c r="ADS42" s="518"/>
      <c r="ADT42" s="518"/>
      <c r="ADU42" s="518"/>
      <c r="ADV42" s="518"/>
      <c r="ADW42" s="518"/>
      <c r="ADX42" s="518"/>
      <c r="ADY42" s="518"/>
      <c r="ADZ42" s="518"/>
      <c r="AEA42" s="518"/>
      <c r="AEB42" s="518"/>
      <c r="AEC42" s="518"/>
      <c r="AED42" s="518"/>
      <c r="AEE42" s="518"/>
      <c r="AEF42" s="518"/>
      <c r="AEG42" s="518"/>
      <c r="AEH42" s="518"/>
      <c r="AEI42" s="518"/>
      <c r="AEJ42" s="518"/>
      <c r="AEK42" s="518"/>
      <c r="AEL42" s="518"/>
      <c r="AEM42" s="518"/>
      <c r="AEN42" s="518"/>
      <c r="AEO42" s="518"/>
      <c r="AEP42" s="518"/>
      <c r="AEQ42" s="518"/>
      <c r="AER42" s="518"/>
      <c r="AES42" s="518"/>
      <c r="AET42" s="518"/>
      <c r="AEU42" s="518"/>
      <c r="AEV42" s="518"/>
      <c r="AEW42" s="518"/>
      <c r="AEX42" s="518"/>
      <c r="AEY42" s="518"/>
      <c r="AEZ42" s="518"/>
      <c r="AFA42" s="518"/>
      <c r="AFB42" s="518"/>
      <c r="AFC42" s="518"/>
      <c r="AFD42" s="518"/>
      <c r="AFE42" s="518"/>
      <c r="AFF42" s="518"/>
      <c r="AFG42" s="518"/>
      <c r="AFH42" s="518"/>
      <c r="AFI42" s="518"/>
      <c r="AFJ42" s="518"/>
      <c r="AFK42" s="518"/>
      <c r="AFL42" s="518"/>
      <c r="AFM42" s="518"/>
      <c r="AFN42" s="518"/>
      <c r="AFO42" s="518"/>
      <c r="AFP42" s="518"/>
      <c r="AFQ42" s="518"/>
      <c r="AFR42" s="518"/>
      <c r="AFS42" s="518"/>
      <c r="AFT42" s="518"/>
      <c r="AFU42" s="518"/>
      <c r="AFV42" s="518"/>
      <c r="AFW42" s="518"/>
      <c r="AFX42" s="518"/>
      <c r="AFY42" s="518"/>
      <c r="AFZ42" s="518"/>
      <c r="AGA42" s="518"/>
      <c r="AGB42" s="518"/>
      <c r="AGC42" s="518"/>
      <c r="AGD42" s="518"/>
      <c r="AGE42" s="518"/>
      <c r="AGF42" s="518"/>
      <c r="AGG42" s="518"/>
      <c r="AGH42" s="518"/>
      <c r="AGI42" s="518"/>
      <c r="AGJ42" s="518"/>
      <c r="AGK42" s="518"/>
      <c r="AGL42" s="518"/>
      <c r="AGM42" s="518"/>
      <c r="AGN42" s="518"/>
      <c r="AGO42" s="518"/>
      <c r="AGP42" s="518"/>
      <c r="AGQ42" s="518"/>
      <c r="AGR42" s="518"/>
      <c r="AGS42" s="518"/>
      <c r="AGT42" s="518"/>
      <c r="AGU42" s="518"/>
      <c r="AGV42" s="518"/>
      <c r="AGW42" s="518"/>
      <c r="AGX42" s="518"/>
      <c r="AGY42" s="518"/>
      <c r="AGZ42" s="518"/>
      <c r="AHA42" s="518"/>
      <c r="AHB42" s="518"/>
      <c r="AHC42" s="518"/>
      <c r="AHD42" s="518"/>
      <c r="AHE42" s="518"/>
      <c r="AHF42" s="518"/>
      <c r="AHG42" s="518"/>
      <c r="AHH42" s="518"/>
      <c r="AHI42" s="518"/>
      <c r="AHJ42" s="518"/>
      <c r="AHK42" s="518"/>
      <c r="AHL42" s="518"/>
      <c r="AHM42" s="518"/>
      <c r="AHN42" s="518"/>
      <c r="AHO42" s="518"/>
      <c r="AHP42" s="518"/>
      <c r="AHQ42" s="518"/>
      <c r="AHR42" s="518"/>
      <c r="AHS42" s="518"/>
      <c r="AHT42" s="518"/>
      <c r="AHU42" s="518"/>
      <c r="AHV42" s="518"/>
      <c r="AHW42" s="518"/>
      <c r="AHX42" s="518"/>
      <c r="AHY42" s="518"/>
      <c r="AHZ42" s="518"/>
      <c r="AIA42" s="518"/>
      <c r="AIB42" s="518"/>
      <c r="AIC42" s="518"/>
      <c r="AID42" s="518"/>
      <c r="AIE42" s="518"/>
      <c r="AIF42" s="518"/>
      <c r="AIG42" s="518"/>
      <c r="AIH42" s="518"/>
      <c r="AII42" s="518"/>
      <c r="AIJ42" s="518"/>
      <c r="AIK42" s="518"/>
      <c r="AIL42" s="518"/>
      <c r="AIM42" s="518"/>
      <c r="AIN42" s="518"/>
      <c r="AIO42" s="518"/>
      <c r="AIP42" s="518"/>
      <c r="AIQ42" s="518"/>
      <c r="AIR42" s="518"/>
      <c r="AIS42" s="518"/>
      <c r="AIT42" s="518"/>
      <c r="AIU42" s="518"/>
      <c r="AIV42" s="518"/>
      <c r="AIW42" s="518"/>
      <c r="AIX42" s="518"/>
      <c r="AIY42" s="518"/>
      <c r="AIZ42" s="518"/>
      <c r="AJA42" s="518"/>
      <c r="AJB42" s="518"/>
      <c r="AJC42" s="518"/>
      <c r="AJD42" s="518"/>
      <c r="AJE42" s="518"/>
      <c r="AJF42" s="518"/>
      <c r="AJG42" s="518"/>
      <c r="AJH42" s="518"/>
      <c r="AJI42" s="518"/>
      <c r="AJJ42" s="518"/>
      <c r="AJK42" s="518"/>
      <c r="AJL42" s="518"/>
      <c r="AJM42" s="518"/>
      <c r="AJN42" s="518"/>
      <c r="AJO42" s="518"/>
      <c r="AJP42" s="518"/>
      <c r="AJQ42" s="518"/>
      <c r="AJR42" s="518"/>
      <c r="AJS42" s="518"/>
      <c r="AJT42" s="518"/>
      <c r="AJU42" s="518"/>
      <c r="AJV42" s="518"/>
      <c r="AJW42" s="518"/>
      <c r="AJX42" s="518"/>
      <c r="AJY42" s="518"/>
      <c r="AJZ42" s="518"/>
      <c r="AKA42" s="518"/>
      <c r="AKB42" s="518"/>
      <c r="AKC42" s="518"/>
      <c r="AKD42" s="518"/>
      <c r="AKE42" s="518"/>
      <c r="AKF42" s="518"/>
      <c r="AKG42" s="518"/>
      <c r="AKH42" s="518"/>
      <c r="AKI42" s="518"/>
      <c r="AKJ42" s="518"/>
      <c r="AKK42" s="518"/>
      <c r="AKL42" s="518"/>
      <c r="AKM42" s="518"/>
      <c r="AKN42" s="518"/>
      <c r="AKO42" s="518"/>
      <c r="AKP42" s="518"/>
      <c r="AKQ42" s="518"/>
      <c r="AKR42" s="518"/>
      <c r="AKS42" s="518"/>
      <c r="AKT42" s="518"/>
      <c r="AKU42" s="518"/>
      <c r="AKV42" s="518"/>
      <c r="AKW42" s="518"/>
      <c r="AKX42" s="518"/>
      <c r="AKY42" s="518"/>
      <c r="AKZ42" s="518"/>
      <c r="ALA42" s="518"/>
      <c r="ALB42" s="518"/>
      <c r="ALC42" s="518"/>
      <c r="ALD42" s="518"/>
      <c r="ALE42" s="518"/>
      <c r="ALF42" s="518"/>
      <c r="ALG42" s="518"/>
      <c r="ALH42" s="518"/>
      <c r="ALI42" s="518"/>
      <c r="ALJ42" s="518"/>
      <c r="ALK42" s="518"/>
      <c r="ALL42" s="518"/>
      <c r="ALM42" s="518"/>
      <c r="ALN42" s="518"/>
      <c r="ALO42" s="518"/>
      <c r="ALP42" s="518"/>
      <c r="ALQ42" s="518"/>
      <c r="ALR42" s="518"/>
      <c r="ALS42" s="518"/>
      <c r="ALT42" s="518"/>
      <c r="ALU42" s="518"/>
      <c r="ALV42" s="518"/>
      <c r="ALW42" s="518"/>
      <c r="ALX42" s="518"/>
      <c r="ALY42" s="518"/>
      <c r="ALZ42" s="518"/>
      <c r="AMA42" s="518"/>
      <c r="AMB42" s="518"/>
      <c r="AMC42" s="518"/>
      <c r="AMD42" s="518"/>
      <c r="AME42" s="518"/>
      <c r="AMF42" s="518"/>
      <c r="AMG42" s="518"/>
      <c r="AMH42" s="518"/>
    </row>
    <row r="43" spans="2:1022" s="514" customFormat="1" ht="14" hidden="1" x14ac:dyDescent="0.3">
      <c r="B43" s="885"/>
      <c r="C43" s="550"/>
      <c r="D43" s="550"/>
      <c r="E43" s="541"/>
      <c r="F43" s="530"/>
      <c r="G43" s="531"/>
      <c r="H43" s="531"/>
      <c r="I43" s="532"/>
      <c r="J43" s="886"/>
      <c r="K43" s="886"/>
      <c r="L43" s="886"/>
      <c r="M43" s="886"/>
      <c r="N43" s="884"/>
      <c r="O43" s="884"/>
      <c r="P43" s="541">
        <f>H43</f>
        <v>0</v>
      </c>
      <c r="Q43" s="541"/>
      <c r="R43" s="552"/>
      <c r="S43" s="518"/>
      <c r="T43" s="518"/>
      <c r="U43" s="518"/>
      <c r="V43" s="518"/>
      <c r="W43" s="518"/>
      <c r="X43" s="518"/>
      <c r="Y43" s="518"/>
      <c r="Z43" s="518"/>
      <c r="AA43" s="518"/>
      <c r="AB43" s="518"/>
      <c r="AC43" s="518"/>
      <c r="AD43" s="518"/>
      <c r="AE43" s="518"/>
      <c r="AF43" s="518"/>
      <c r="AG43" s="518"/>
      <c r="AH43" s="518"/>
      <c r="AI43" s="518"/>
      <c r="AJ43" s="518"/>
      <c r="AK43" s="518"/>
      <c r="AL43" s="518"/>
      <c r="AM43" s="518"/>
      <c r="AN43" s="518"/>
      <c r="AO43" s="518"/>
      <c r="AP43" s="518"/>
      <c r="AQ43" s="518"/>
      <c r="AR43" s="518"/>
      <c r="AS43" s="518"/>
      <c r="AT43" s="518"/>
      <c r="AU43" s="518"/>
      <c r="AV43" s="518"/>
      <c r="AW43" s="518"/>
      <c r="AX43" s="518"/>
      <c r="AY43" s="518"/>
      <c r="AZ43" s="518"/>
      <c r="BA43" s="518"/>
      <c r="BB43" s="518"/>
      <c r="BC43" s="518"/>
      <c r="BD43" s="518"/>
      <c r="BE43" s="518"/>
      <c r="BF43" s="518"/>
      <c r="BG43" s="518"/>
      <c r="BH43" s="518"/>
      <c r="BI43" s="518"/>
      <c r="BJ43" s="518"/>
      <c r="BK43" s="518"/>
      <c r="BL43" s="518"/>
      <c r="BM43" s="518"/>
      <c r="BN43" s="518"/>
      <c r="BO43" s="518"/>
      <c r="BP43" s="518"/>
      <c r="BQ43" s="518"/>
      <c r="BR43" s="518"/>
      <c r="BS43" s="518"/>
      <c r="BT43" s="518"/>
      <c r="BU43" s="518"/>
      <c r="BV43" s="518"/>
      <c r="BW43" s="518"/>
      <c r="BX43" s="518"/>
      <c r="BY43" s="518"/>
      <c r="BZ43" s="518"/>
      <c r="CA43" s="518"/>
      <c r="CB43" s="518"/>
      <c r="CC43" s="518"/>
      <c r="CD43" s="518"/>
      <c r="CE43" s="518"/>
      <c r="CF43" s="518"/>
      <c r="CG43" s="518"/>
      <c r="CH43" s="518"/>
      <c r="CI43" s="518"/>
      <c r="CJ43" s="518"/>
      <c r="CK43" s="518"/>
      <c r="CL43" s="518"/>
      <c r="CM43" s="518"/>
      <c r="CN43" s="518"/>
      <c r="CO43" s="518"/>
      <c r="CP43" s="518"/>
      <c r="CQ43" s="518"/>
      <c r="CR43" s="518"/>
      <c r="CS43" s="518"/>
      <c r="CT43" s="518"/>
      <c r="CU43" s="518"/>
      <c r="CV43" s="518"/>
      <c r="CW43" s="518"/>
      <c r="CX43" s="518"/>
      <c r="CY43" s="518"/>
      <c r="CZ43" s="518"/>
      <c r="DA43" s="518"/>
      <c r="DB43" s="518"/>
      <c r="DC43" s="518"/>
      <c r="DD43" s="518"/>
      <c r="DE43" s="518"/>
      <c r="DF43" s="518"/>
      <c r="DG43" s="518"/>
      <c r="DH43" s="518"/>
      <c r="DI43" s="518"/>
      <c r="DJ43" s="518"/>
      <c r="DK43" s="518"/>
      <c r="DL43" s="518"/>
      <c r="DM43" s="518"/>
      <c r="DN43" s="518"/>
      <c r="DO43" s="518"/>
      <c r="DP43" s="518"/>
      <c r="DQ43" s="518"/>
      <c r="DR43" s="518"/>
      <c r="DS43" s="518"/>
      <c r="DT43" s="518"/>
      <c r="DU43" s="518"/>
      <c r="DV43" s="518"/>
      <c r="DW43" s="518"/>
      <c r="DX43" s="518"/>
      <c r="DY43" s="518"/>
      <c r="DZ43" s="518"/>
      <c r="EA43" s="518"/>
      <c r="EB43" s="518"/>
      <c r="EC43" s="518"/>
      <c r="ED43" s="518"/>
      <c r="EE43" s="518"/>
      <c r="EF43" s="518"/>
      <c r="EG43" s="518"/>
      <c r="EH43" s="518"/>
      <c r="EI43" s="518"/>
      <c r="EJ43" s="518"/>
      <c r="EK43" s="518"/>
      <c r="EL43" s="518"/>
      <c r="EM43" s="518"/>
      <c r="EN43" s="518"/>
      <c r="EO43" s="518"/>
      <c r="EP43" s="518"/>
      <c r="EQ43" s="518"/>
      <c r="ER43" s="518"/>
      <c r="ES43" s="518"/>
      <c r="ET43" s="518"/>
      <c r="EU43" s="518"/>
      <c r="EV43" s="518"/>
      <c r="EW43" s="518"/>
      <c r="EX43" s="518"/>
      <c r="EY43" s="518"/>
      <c r="EZ43" s="518"/>
      <c r="FA43" s="518"/>
      <c r="FB43" s="518"/>
      <c r="FC43" s="518"/>
      <c r="FD43" s="518"/>
      <c r="FE43" s="518"/>
      <c r="FF43" s="518"/>
      <c r="FG43" s="518"/>
      <c r="FH43" s="518"/>
      <c r="FI43" s="518"/>
      <c r="FJ43" s="518"/>
      <c r="FK43" s="518"/>
      <c r="FL43" s="518"/>
      <c r="FM43" s="518"/>
      <c r="FN43" s="518"/>
      <c r="FO43" s="518"/>
      <c r="FP43" s="518"/>
      <c r="FQ43" s="518"/>
      <c r="FR43" s="518"/>
      <c r="FS43" s="518"/>
      <c r="FT43" s="518"/>
      <c r="FU43" s="518"/>
      <c r="FV43" s="518"/>
      <c r="FW43" s="518"/>
      <c r="FX43" s="518"/>
      <c r="FY43" s="518"/>
      <c r="FZ43" s="518"/>
      <c r="GA43" s="518"/>
      <c r="GB43" s="518"/>
      <c r="GC43" s="518"/>
      <c r="GD43" s="518"/>
      <c r="GE43" s="518"/>
      <c r="GF43" s="518"/>
      <c r="GG43" s="518"/>
      <c r="GH43" s="518"/>
      <c r="GI43" s="518"/>
      <c r="GJ43" s="518"/>
      <c r="GK43" s="518"/>
      <c r="GL43" s="518"/>
      <c r="GM43" s="518"/>
      <c r="GN43" s="518"/>
      <c r="GO43" s="518"/>
      <c r="GP43" s="518"/>
      <c r="GQ43" s="518"/>
      <c r="GR43" s="518"/>
      <c r="GS43" s="518"/>
      <c r="GT43" s="518"/>
      <c r="GU43" s="518"/>
      <c r="GV43" s="518"/>
      <c r="GW43" s="518"/>
      <c r="GX43" s="518"/>
      <c r="GY43" s="518"/>
      <c r="GZ43" s="518"/>
      <c r="HA43" s="518"/>
      <c r="HB43" s="518"/>
      <c r="HC43" s="518"/>
      <c r="HD43" s="518"/>
      <c r="HE43" s="518"/>
      <c r="HF43" s="518"/>
      <c r="HG43" s="518"/>
      <c r="HH43" s="518"/>
      <c r="HI43" s="518"/>
      <c r="HJ43" s="518"/>
      <c r="HK43" s="518"/>
      <c r="HL43" s="518"/>
      <c r="HM43" s="518"/>
      <c r="HN43" s="518"/>
      <c r="HO43" s="518"/>
      <c r="HP43" s="518"/>
      <c r="HQ43" s="518"/>
      <c r="HR43" s="518"/>
      <c r="HS43" s="518"/>
      <c r="HT43" s="518"/>
      <c r="HU43" s="518"/>
      <c r="HV43" s="518"/>
      <c r="HW43" s="518"/>
      <c r="HX43" s="518"/>
      <c r="HY43" s="518"/>
      <c r="HZ43" s="518"/>
      <c r="IA43" s="518"/>
      <c r="IB43" s="518"/>
      <c r="IC43" s="518"/>
      <c r="ID43" s="518"/>
      <c r="IE43" s="518"/>
      <c r="IF43" s="518"/>
      <c r="IG43" s="518"/>
      <c r="IH43" s="518"/>
      <c r="II43" s="518"/>
      <c r="IJ43" s="518"/>
      <c r="IK43" s="518"/>
      <c r="IL43" s="518"/>
      <c r="IM43" s="518"/>
      <c r="IN43" s="518"/>
      <c r="IO43" s="518"/>
      <c r="IP43" s="518"/>
      <c r="IQ43" s="518"/>
      <c r="IR43" s="518"/>
      <c r="IS43" s="518"/>
      <c r="IT43" s="518"/>
      <c r="IU43" s="518"/>
      <c r="IV43" s="518"/>
      <c r="IW43" s="518"/>
      <c r="IX43" s="518"/>
      <c r="IY43" s="518"/>
      <c r="IZ43" s="518"/>
      <c r="JA43" s="518"/>
      <c r="JB43" s="518"/>
      <c r="JC43" s="518"/>
      <c r="JD43" s="518"/>
      <c r="JE43" s="518"/>
      <c r="JF43" s="518"/>
      <c r="JG43" s="518"/>
      <c r="JH43" s="518"/>
      <c r="JI43" s="518"/>
      <c r="JJ43" s="518"/>
      <c r="JK43" s="518"/>
      <c r="JL43" s="518"/>
      <c r="JM43" s="518"/>
      <c r="JN43" s="518"/>
      <c r="JO43" s="518"/>
      <c r="JP43" s="518"/>
      <c r="JQ43" s="518"/>
      <c r="JR43" s="518"/>
      <c r="JS43" s="518"/>
      <c r="JT43" s="518"/>
      <c r="JU43" s="518"/>
      <c r="JV43" s="518"/>
      <c r="JW43" s="518"/>
      <c r="JX43" s="518"/>
      <c r="JY43" s="518"/>
      <c r="JZ43" s="518"/>
      <c r="KA43" s="518"/>
      <c r="KB43" s="518"/>
      <c r="KC43" s="518"/>
      <c r="KD43" s="518"/>
      <c r="KE43" s="518"/>
      <c r="KF43" s="518"/>
      <c r="KG43" s="518"/>
      <c r="KH43" s="518"/>
      <c r="KI43" s="518"/>
      <c r="KJ43" s="518"/>
      <c r="KK43" s="518"/>
      <c r="KL43" s="518"/>
      <c r="KM43" s="518"/>
      <c r="KN43" s="518"/>
      <c r="KO43" s="518"/>
      <c r="KP43" s="518"/>
      <c r="KQ43" s="518"/>
      <c r="KR43" s="518"/>
      <c r="KS43" s="518"/>
      <c r="KT43" s="518"/>
      <c r="KU43" s="518"/>
      <c r="KV43" s="518"/>
      <c r="KW43" s="518"/>
      <c r="KX43" s="518"/>
      <c r="KY43" s="518"/>
      <c r="KZ43" s="518"/>
      <c r="LA43" s="518"/>
      <c r="LB43" s="518"/>
      <c r="LC43" s="518"/>
      <c r="LD43" s="518"/>
      <c r="LE43" s="518"/>
      <c r="LF43" s="518"/>
      <c r="LG43" s="518"/>
      <c r="LH43" s="518"/>
      <c r="LI43" s="518"/>
      <c r="LJ43" s="518"/>
      <c r="LK43" s="518"/>
      <c r="LL43" s="518"/>
      <c r="LM43" s="518"/>
      <c r="LN43" s="518"/>
      <c r="LO43" s="518"/>
      <c r="LP43" s="518"/>
      <c r="LQ43" s="518"/>
      <c r="LR43" s="518"/>
      <c r="LS43" s="518"/>
      <c r="LT43" s="518"/>
      <c r="LU43" s="518"/>
      <c r="LV43" s="518"/>
      <c r="LW43" s="518"/>
      <c r="LX43" s="518"/>
      <c r="LY43" s="518"/>
      <c r="LZ43" s="518"/>
      <c r="MA43" s="518"/>
      <c r="MB43" s="518"/>
      <c r="MC43" s="518"/>
      <c r="MD43" s="518"/>
      <c r="ME43" s="518"/>
      <c r="MF43" s="518"/>
      <c r="MG43" s="518"/>
      <c r="MH43" s="518"/>
      <c r="MI43" s="518"/>
      <c r="MJ43" s="518"/>
      <c r="MK43" s="518"/>
      <c r="ML43" s="518"/>
      <c r="MM43" s="518"/>
      <c r="MN43" s="518"/>
      <c r="MO43" s="518"/>
      <c r="MP43" s="518"/>
      <c r="MQ43" s="518"/>
      <c r="MR43" s="518"/>
      <c r="MS43" s="518"/>
      <c r="MT43" s="518"/>
      <c r="MU43" s="518"/>
      <c r="MV43" s="518"/>
      <c r="MW43" s="518"/>
      <c r="MX43" s="518"/>
      <c r="MY43" s="518"/>
      <c r="MZ43" s="518"/>
      <c r="NA43" s="518"/>
      <c r="NB43" s="518"/>
      <c r="NC43" s="518"/>
      <c r="ND43" s="518"/>
      <c r="NE43" s="518"/>
      <c r="NF43" s="518"/>
      <c r="NG43" s="518"/>
      <c r="NH43" s="518"/>
      <c r="NI43" s="518"/>
      <c r="NJ43" s="518"/>
      <c r="NK43" s="518"/>
      <c r="NL43" s="518"/>
      <c r="NM43" s="518"/>
      <c r="NN43" s="518"/>
      <c r="NO43" s="518"/>
      <c r="NP43" s="518"/>
      <c r="NQ43" s="518"/>
      <c r="NR43" s="518"/>
      <c r="NS43" s="518"/>
      <c r="NT43" s="518"/>
      <c r="NU43" s="518"/>
      <c r="NV43" s="518"/>
      <c r="NW43" s="518"/>
      <c r="NX43" s="518"/>
      <c r="NY43" s="518"/>
      <c r="NZ43" s="518"/>
      <c r="OA43" s="518"/>
      <c r="OB43" s="518"/>
      <c r="OC43" s="518"/>
      <c r="OD43" s="518"/>
      <c r="OE43" s="518"/>
      <c r="OF43" s="518"/>
      <c r="OG43" s="518"/>
      <c r="OH43" s="518"/>
      <c r="OI43" s="518"/>
      <c r="OJ43" s="518"/>
      <c r="OK43" s="518"/>
      <c r="OL43" s="518"/>
      <c r="OM43" s="518"/>
      <c r="ON43" s="518"/>
      <c r="OO43" s="518"/>
      <c r="OP43" s="518"/>
      <c r="OQ43" s="518"/>
      <c r="OR43" s="518"/>
      <c r="OS43" s="518"/>
      <c r="OT43" s="518"/>
      <c r="OU43" s="518"/>
      <c r="OV43" s="518"/>
      <c r="OW43" s="518"/>
      <c r="OX43" s="518"/>
      <c r="OY43" s="518"/>
      <c r="OZ43" s="518"/>
      <c r="PA43" s="518"/>
      <c r="PB43" s="518"/>
      <c r="PC43" s="518"/>
      <c r="PD43" s="518"/>
      <c r="PE43" s="518"/>
      <c r="PF43" s="518"/>
      <c r="PG43" s="518"/>
      <c r="PH43" s="518"/>
      <c r="PI43" s="518"/>
      <c r="PJ43" s="518"/>
      <c r="PK43" s="518"/>
      <c r="PL43" s="518"/>
      <c r="PM43" s="518"/>
      <c r="PN43" s="518"/>
      <c r="PO43" s="518"/>
      <c r="PP43" s="518"/>
      <c r="PQ43" s="518"/>
      <c r="PR43" s="518"/>
      <c r="PS43" s="518"/>
      <c r="PT43" s="518"/>
      <c r="PU43" s="518"/>
      <c r="PV43" s="518"/>
      <c r="PW43" s="518"/>
      <c r="PX43" s="518"/>
      <c r="PY43" s="518"/>
      <c r="PZ43" s="518"/>
      <c r="QA43" s="518"/>
      <c r="QB43" s="518"/>
      <c r="QC43" s="518"/>
      <c r="QD43" s="518"/>
      <c r="QE43" s="518"/>
      <c r="QF43" s="518"/>
      <c r="QG43" s="518"/>
      <c r="QH43" s="518"/>
      <c r="QI43" s="518"/>
      <c r="QJ43" s="518"/>
      <c r="QK43" s="518"/>
      <c r="QL43" s="518"/>
      <c r="QM43" s="518"/>
      <c r="QN43" s="518"/>
      <c r="QO43" s="518"/>
      <c r="QP43" s="518"/>
      <c r="QQ43" s="518"/>
      <c r="QR43" s="518"/>
      <c r="QS43" s="518"/>
      <c r="QT43" s="518"/>
      <c r="QU43" s="518"/>
      <c r="QV43" s="518"/>
      <c r="QW43" s="518"/>
      <c r="QX43" s="518"/>
      <c r="QY43" s="518"/>
      <c r="QZ43" s="518"/>
      <c r="RA43" s="518"/>
      <c r="RB43" s="518"/>
      <c r="RC43" s="518"/>
      <c r="RD43" s="518"/>
      <c r="RE43" s="518"/>
      <c r="RF43" s="518"/>
      <c r="RG43" s="518"/>
      <c r="RH43" s="518"/>
      <c r="RI43" s="518"/>
      <c r="RJ43" s="518"/>
      <c r="RK43" s="518"/>
      <c r="RL43" s="518"/>
      <c r="RM43" s="518"/>
      <c r="RN43" s="518"/>
      <c r="RO43" s="518"/>
      <c r="RP43" s="518"/>
      <c r="RQ43" s="518"/>
      <c r="RR43" s="518"/>
      <c r="RS43" s="518"/>
      <c r="RT43" s="518"/>
      <c r="RU43" s="518"/>
      <c r="RV43" s="518"/>
      <c r="RW43" s="518"/>
      <c r="RX43" s="518"/>
      <c r="RY43" s="518"/>
      <c r="RZ43" s="518"/>
      <c r="SA43" s="518"/>
      <c r="SB43" s="518"/>
      <c r="SC43" s="518"/>
      <c r="SD43" s="518"/>
      <c r="SE43" s="518"/>
      <c r="SF43" s="518"/>
      <c r="SG43" s="518"/>
      <c r="SH43" s="518"/>
      <c r="SI43" s="518"/>
      <c r="SJ43" s="518"/>
      <c r="SK43" s="518"/>
      <c r="SL43" s="518"/>
      <c r="SM43" s="518"/>
      <c r="SN43" s="518"/>
      <c r="SO43" s="518"/>
      <c r="SP43" s="518"/>
      <c r="SQ43" s="518"/>
      <c r="SR43" s="518"/>
      <c r="SS43" s="518"/>
      <c r="ST43" s="518"/>
      <c r="SU43" s="518"/>
      <c r="SV43" s="518"/>
      <c r="SW43" s="518"/>
      <c r="SX43" s="518"/>
      <c r="SY43" s="518"/>
      <c r="SZ43" s="518"/>
      <c r="TA43" s="518"/>
      <c r="TB43" s="518"/>
      <c r="TC43" s="518"/>
      <c r="TD43" s="518"/>
      <c r="TE43" s="518"/>
      <c r="TF43" s="518"/>
      <c r="TG43" s="518"/>
      <c r="TH43" s="518"/>
      <c r="TI43" s="518"/>
      <c r="TJ43" s="518"/>
      <c r="TK43" s="518"/>
      <c r="TL43" s="518"/>
      <c r="TM43" s="518"/>
      <c r="TN43" s="518"/>
      <c r="TO43" s="518"/>
      <c r="TP43" s="518"/>
      <c r="TQ43" s="518"/>
      <c r="TR43" s="518"/>
      <c r="TS43" s="518"/>
      <c r="TT43" s="518"/>
      <c r="TU43" s="518"/>
      <c r="TV43" s="518"/>
      <c r="TW43" s="518"/>
      <c r="TX43" s="518"/>
      <c r="TY43" s="518"/>
      <c r="TZ43" s="518"/>
      <c r="UA43" s="518"/>
      <c r="UB43" s="518"/>
      <c r="UC43" s="518"/>
      <c r="UD43" s="518"/>
      <c r="UE43" s="518"/>
      <c r="UF43" s="518"/>
      <c r="UG43" s="518"/>
      <c r="UH43" s="518"/>
      <c r="UI43" s="518"/>
      <c r="UJ43" s="518"/>
      <c r="UK43" s="518"/>
      <c r="UL43" s="518"/>
      <c r="UM43" s="518"/>
      <c r="UN43" s="518"/>
      <c r="UO43" s="518"/>
      <c r="UP43" s="518"/>
      <c r="UQ43" s="518"/>
      <c r="UR43" s="518"/>
      <c r="US43" s="518"/>
      <c r="UT43" s="518"/>
      <c r="UU43" s="518"/>
      <c r="UV43" s="518"/>
      <c r="UW43" s="518"/>
      <c r="UX43" s="518"/>
      <c r="UY43" s="518"/>
      <c r="UZ43" s="518"/>
      <c r="VA43" s="518"/>
      <c r="VB43" s="518"/>
      <c r="VC43" s="518"/>
      <c r="VD43" s="518"/>
      <c r="VE43" s="518"/>
      <c r="VF43" s="518"/>
      <c r="VG43" s="518"/>
      <c r="VH43" s="518"/>
      <c r="VI43" s="518"/>
      <c r="VJ43" s="518"/>
      <c r="VK43" s="518"/>
      <c r="VL43" s="518"/>
      <c r="VM43" s="518"/>
      <c r="VN43" s="518"/>
      <c r="VO43" s="518"/>
      <c r="VP43" s="518"/>
      <c r="VQ43" s="518"/>
      <c r="VR43" s="518"/>
      <c r="VS43" s="518"/>
      <c r="VT43" s="518"/>
      <c r="VU43" s="518"/>
      <c r="VV43" s="518"/>
      <c r="VW43" s="518"/>
      <c r="VX43" s="518"/>
      <c r="VY43" s="518"/>
      <c r="VZ43" s="518"/>
      <c r="WA43" s="518"/>
      <c r="WB43" s="518"/>
      <c r="WC43" s="518"/>
      <c r="WD43" s="518"/>
      <c r="WE43" s="518"/>
      <c r="WF43" s="518"/>
      <c r="WG43" s="518"/>
      <c r="WH43" s="518"/>
      <c r="WI43" s="518"/>
      <c r="WJ43" s="518"/>
      <c r="WK43" s="518"/>
      <c r="WL43" s="518"/>
      <c r="WM43" s="518"/>
      <c r="WN43" s="518"/>
      <c r="WO43" s="518"/>
      <c r="WP43" s="518"/>
      <c r="WQ43" s="518"/>
      <c r="WR43" s="518"/>
      <c r="WS43" s="518"/>
      <c r="WT43" s="518"/>
      <c r="WU43" s="518"/>
      <c r="WV43" s="518"/>
      <c r="WW43" s="518"/>
      <c r="WX43" s="518"/>
      <c r="WY43" s="518"/>
      <c r="WZ43" s="518"/>
      <c r="XA43" s="518"/>
      <c r="XB43" s="518"/>
      <c r="XC43" s="518"/>
      <c r="XD43" s="518"/>
      <c r="XE43" s="518"/>
      <c r="XF43" s="518"/>
      <c r="XG43" s="518"/>
      <c r="XH43" s="518"/>
      <c r="XI43" s="518"/>
      <c r="XJ43" s="518"/>
      <c r="XK43" s="518"/>
      <c r="XL43" s="518"/>
      <c r="XM43" s="518"/>
      <c r="XN43" s="518"/>
      <c r="XO43" s="518"/>
      <c r="XP43" s="518"/>
      <c r="XQ43" s="518"/>
      <c r="XR43" s="518"/>
      <c r="XS43" s="518"/>
      <c r="XT43" s="518"/>
      <c r="XU43" s="518"/>
      <c r="XV43" s="518"/>
      <c r="XW43" s="518"/>
      <c r="XX43" s="518"/>
      <c r="XY43" s="518"/>
      <c r="XZ43" s="518"/>
      <c r="YA43" s="518"/>
      <c r="YB43" s="518"/>
      <c r="YC43" s="518"/>
      <c r="YD43" s="518"/>
      <c r="YE43" s="518"/>
      <c r="YF43" s="518"/>
      <c r="YG43" s="518"/>
      <c r="YH43" s="518"/>
      <c r="YI43" s="518"/>
      <c r="YJ43" s="518"/>
      <c r="YK43" s="518"/>
      <c r="YL43" s="518"/>
      <c r="YM43" s="518"/>
      <c r="YN43" s="518"/>
      <c r="YO43" s="518"/>
      <c r="YP43" s="518"/>
      <c r="YQ43" s="518"/>
      <c r="YR43" s="518"/>
      <c r="YS43" s="518"/>
      <c r="YT43" s="518"/>
      <c r="YU43" s="518"/>
      <c r="YV43" s="518"/>
      <c r="YW43" s="518"/>
      <c r="YX43" s="518"/>
      <c r="YY43" s="518"/>
      <c r="YZ43" s="518"/>
      <c r="ZA43" s="518"/>
      <c r="ZB43" s="518"/>
      <c r="ZC43" s="518"/>
      <c r="ZD43" s="518"/>
      <c r="ZE43" s="518"/>
      <c r="ZF43" s="518"/>
      <c r="ZG43" s="518"/>
      <c r="ZH43" s="518"/>
      <c r="ZI43" s="518"/>
      <c r="ZJ43" s="518"/>
      <c r="ZK43" s="518"/>
      <c r="ZL43" s="518"/>
      <c r="ZM43" s="518"/>
      <c r="ZN43" s="518"/>
      <c r="ZO43" s="518"/>
      <c r="ZP43" s="518"/>
      <c r="ZQ43" s="518"/>
      <c r="ZR43" s="518"/>
      <c r="ZS43" s="518"/>
      <c r="ZT43" s="518"/>
      <c r="ZU43" s="518"/>
      <c r="ZV43" s="518"/>
      <c r="ZW43" s="518"/>
      <c r="ZX43" s="518"/>
      <c r="ZY43" s="518"/>
      <c r="ZZ43" s="518"/>
      <c r="AAA43" s="518"/>
      <c r="AAB43" s="518"/>
      <c r="AAC43" s="518"/>
      <c r="AAD43" s="518"/>
      <c r="AAE43" s="518"/>
      <c r="AAF43" s="518"/>
      <c r="AAG43" s="518"/>
      <c r="AAH43" s="518"/>
      <c r="AAI43" s="518"/>
      <c r="AAJ43" s="518"/>
      <c r="AAK43" s="518"/>
      <c r="AAL43" s="518"/>
      <c r="AAM43" s="518"/>
      <c r="AAN43" s="518"/>
      <c r="AAO43" s="518"/>
      <c r="AAP43" s="518"/>
      <c r="AAQ43" s="518"/>
      <c r="AAR43" s="518"/>
      <c r="AAS43" s="518"/>
      <c r="AAT43" s="518"/>
      <c r="AAU43" s="518"/>
      <c r="AAV43" s="518"/>
      <c r="AAW43" s="518"/>
      <c r="AAX43" s="518"/>
      <c r="AAY43" s="518"/>
      <c r="AAZ43" s="518"/>
      <c r="ABA43" s="518"/>
      <c r="ABB43" s="518"/>
      <c r="ABC43" s="518"/>
      <c r="ABD43" s="518"/>
      <c r="ABE43" s="518"/>
      <c r="ABF43" s="518"/>
      <c r="ABG43" s="518"/>
      <c r="ABH43" s="518"/>
      <c r="ABI43" s="518"/>
      <c r="ABJ43" s="518"/>
      <c r="ABK43" s="518"/>
      <c r="ABL43" s="518"/>
      <c r="ABM43" s="518"/>
      <c r="ABN43" s="518"/>
      <c r="ABO43" s="518"/>
      <c r="ABP43" s="518"/>
      <c r="ABQ43" s="518"/>
      <c r="ABR43" s="518"/>
      <c r="ABS43" s="518"/>
      <c r="ABT43" s="518"/>
      <c r="ABU43" s="518"/>
      <c r="ABV43" s="518"/>
      <c r="ABW43" s="518"/>
      <c r="ABX43" s="518"/>
      <c r="ABY43" s="518"/>
      <c r="ABZ43" s="518"/>
      <c r="ACA43" s="518"/>
      <c r="ACB43" s="518"/>
      <c r="ACC43" s="518"/>
      <c r="ACD43" s="518"/>
      <c r="ACE43" s="518"/>
      <c r="ACF43" s="518"/>
      <c r="ACG43" s="518"/>
      <c r="ACH43" s="518"/>
      <c r="ACI43" s="518"/>
      <c r="ACJ43" s="518"/>
      <c r="ACK43" s="518"/>
      <c r="ACL43" s="518"/>
      <c r="ACM43" s="518"/>
      <c r="ACN43" s="518"/>
      <c r="ACO43" s="518"/>
      <c r="ACP43" s="518"/>
      <c r="ACQ43" s="518"/>
      <c r="ACR43" s="518"/>
      <c r="ACS43" s="518"/>
      <c r="ACT43" s="518"/>
      <c r="ACU43" s="518"/>
      <c r="ACV43" s="518"/>
      <c r="ACW43" s="518"/>
      <c r="ACX43" s="518"/>
      <c r="ACY43" s="518"/>
      <c r="ACZ43" s="518"/>
      <c r="ADA43" s="518"/>
      <c r="ADB43" s="518"/>
      <c r="ADC43" s="518"/>
      <c r="ADD43" s="518"/>
      <c r="ADE43" s="518"/>
      <c r="ADF43" s="518"/>
      <c r="ADG43" s="518"/>
      <c r="ADH43" s="518"/>
      <c r="ADI43" s="518"/>
      <c r="ADJ43" s="518"/>
      <c r="ADK43" s="518"/>
      <c r="ADL43" s="518"/>
      <c r="ADM43" s="518"/>
      <c r="ADN43" s="518"/>
      <c r="ADO43" s="518"/>
      <c r="ADP43" s="518"/>
      <c r="ADQ43" s="518"/>
      <c r="ADR43" s="518"/>
      <c r="ADS43" s="518"/>
      <c r="ADT43" s="518"/>
      <c r="ADU43" s="518"/>
      <c r="ADV43" s="518"/>
      <c r="ADW43" s="518"/>
      <c r="ADX43" s="518"/>
      <c r="ADY43" s="518"/>
      <c r="ADZ43" s="518"/>
      <c r="AEA43" s="518"/>
      <c r="AEB43" s="518"/>
      <c r="AEC43" s="518"/>
      <c r="AED43" s="518"/>
      <c r="AEE43" s="518"/>
      <c r="AEF43" s="518"/>
      <c r="AEG43" s="518"/>
      <c r="AEH43" s="518"/>
      <c r="AEI43" s="518"/>
      <c r="AEJ43" s="518"/>
      <c r="AEK43" s="518"/>
      <c r="AEL43" s="518"/>
      <c r="AEM43" s="518"/>
      <c r="AEN43" s="518"/>
      <c r="AEO43" s="518"/>
      <c r="AEP43" s="518"/>
      <c r="AEQ43" s="518"/>
      <c r="AER43" s="518"/>
      <c r="AES43" s="518"/>
      <c r="AET43" s="518"/>
      <c r="AEU43" s="518"/>
      <c r="AEV43" s="518"/>
      <c r="AEW43" s="518"/>
      <c r="AEX43" s="518"/>
      <c r="AEY43" s="518"/>
      <c r="AEZ43" s="518"/>
      <c r="AFA43" s="518"/>
      <c r="AFB43" s="518"/>
      <c r="AFC43" s="518"/>
      <c r="AFD43" s="518"/>
      <c r="AFE43" s="518"/>
      <c r="AFF43" s="518"/>
      <c r="AFG43" s="518"/>
      <c r="AFH43" s="518"/>
      <c r="AFI43" s="518"/>
      <c r="AFJ43" s="518"/>
      <c r="AFK43" s="518"/>
      <c r="AFL43" s="518"/>
      <c r="AFM43" s="518"/>
      <c r="AFN43" s="518"/>
      <c r="AFO43" s="518"/>
      <c r="AFP43" s="518"/>
      <c r="AFQ43" s="518"/>
      <c r="AFR43" s="518"/>
      <c r="AFS43" s="518"/>
      <c r="AFT43" s="518"/>
      <c r="AFU43" s="518"/>
      <c r="AFV43" s="518"/>
      <c r="AFW43" s="518"/>
      <c r="AFX43" s="518"/>
      <c r="AFY43" s="518"/>
      <c r="AFZ43" s="518"/>
      <c r="AGA43" s="518"/>
      <c r="AGB43" s="518"/>
      <c r="AGC43" s="518"/>
      <c r="AGD43" s="518"/>
      <c r="AGE43" s="518"/>
      <c r="AGF43" s="518"/>
      <c r="AGG43" s="518"/>
      <c r="AGH43" s="518"/>
      <c r="AGI43" s="518"/>
      <c r="AGJ43" s="518"/>
      <c r="AGK43" s="518"/>
      <c r="AGL43" s="518"/>
      <c r="AGM43" s="518"/>
      <c r="AGN43" s="518"/>
      <c r="AGO43" s="518"/>
      <c r="AGP43" s="518"/>
      <c r="AGQ43" s="518"/>
      <c r="AGR43" s="518"/>
      <c r="AGS43" s="518"/>
      <c r="AGT43" s="518"/>
      <c r="AGU43" s="518"/>
      <c r="AGV43" s="518"/>
      <c r="AGW43" s="518"/>
      <c r="AGX43" s="518"/>
      <c r="AGY43" s="518"/>
      <c r="AGZ43" s="518"/>
      <c r="AHA43" s="518"/>
      <c r="AHB43" s="518"/>
      <c r="AHC43" s="518"/>
      <c r="AHD43" s="518"/>
      <c r="AHE43" s="518"/>
      <c r="AHF43" s="518"/>
      <c r="AHG43" s="518"/>
      <c r="AHH43" s="518"/>
      <c r="AHI43" s="518"/>
      <c r="AHJ43" s="518"/>
      <c r="AHK43" s="518"/>
      <c r="AHL43" s="518"/>
      <c r="AHM43" s="518"/>
      <c r="AHN43" s="518"/>
      <c r="AHO43" s="518"/>
      <c r="AHP43" s="518"/>
      <c r="AHQ43" s="518"/>
      <c r="AHR43" s="518"/>
      <c r="AHS43" s="518"/>
      <c r="AHT43" s="518"/>
      <c r="AHU43" s="518"/>
      <c r="AHV43" s="518"/>
      <c r="AHW43" s="518"/>
      <c r="AHX43" s="518"/>
      <c r="AHY43" s="518"/>
      <c r="AHZ43" s="518"/>
      <c r="AIA43" s="518"/>
      <c r="AIB43" s="518"/>
      <c r="AIC43" s="518"/>
      <c r="AID43" s="518"/>
      <c r="AIE43" s="518"/>
      <c r="AIF43" s="518"/>
      <c r="AIG43" s="518"/>
      <c r="AIH43" s="518"/>
      <c r="AII43" s="518"/>
      <c r="AIJ43" s="518"/>
      <c r="AIK43" s="518"/>
      <c r="AIL43" s="518"/>
      <c r="AIM43" s="518"/>
      <c r="AIN43" s="518"/>
      <c r="AIO43" s="518"/>
      <c r="AIP43" s="518"/>
      <c r="AIQ43" s="518"/>
      <c r="AIR43" s="518"/>
      <c r="AIS43" s="518"/>
      <c r="AIT43" s="518"/>
      <c r="AIU43" s="518"/>
      <c r="AIV43" s="518"/>
      <c r="AIW43" s="518"/>
      <c r="AIX43" s="518"/>
      <c r="AIY43" s="518"/>
      <c r="AIZ43" s="518"/>
      <c r="AJA43" s="518"/>
      <c r="AJB43" s="518"/>
      <c r="AJC43" s="518"/>
      <c r="AJD43" s="518"/>
      <c r="AJE43" s="518"/>
      <c r="AJF43" s="518"/>
      <c r="AJG43" s="518"/>
      <c r="AJH43" s="518"/>
      <c r="AJI43" s="518"/>
      <c r="AJJ43" s="518"/>
      <c r="AJK43" s="518"/>
      <c r="AJL43" s="518"/>
      <c r="AJM43" s="518"/>
      <c r="AJN43" s="518"/>
      <c r="AJO43" s="518"/>
      <c r="AJP43" s="518"/>
      <c r="AJQ43" s="518"/>
      <c r="AJR43" s="518"/>
      <c r="AJS43" s="518"/>
      <c r="AJT43" s="518"/>
      <c r="AJU43" s="518"/>
      <c r="AJV43" s="518"/>
      <c r="AJW43" s="518"/>
      <c r="AJX43" s="518"/>
      <c r="AJY43" s="518"/>
      <c r="AJZ43" s="518"/>
      <c r="AKA43" s="518"/>
      <c r="AKB43" s="518"/>
      <c r="AKC43" s="518"/>
      <c r="AKD43" s="518"/>
      <c r="AKE43" s="518"/>
      <c r="AKF43" s="518"/>
      <c r="AKG43" s="518"/>
      <c r="AKH43" s="518"/>
      <c r="AKI43" s="518"/>
      <c r="AKJ43" s="518"/>
      <c r="AKK43" s="518"/>
      <c r="AKL43" s="518"/>
      <c r="AKM43" s="518"/>
      <c r="AKN43" s="518"/>
      <c r="AKO43" s="518"/>
      <c r="AKP43" s="518"/>
      <c r="AKQ43" s="518"/>
      <c r="AKR43" s="518"/>
      <c r="AKS43" s="518"/>
      <c r="AKT43" s="518"/>
      <c r="AKU43" s="518"/>
      <c r="AKV43" s="518"/>
      <c r="AKW43" s="518"/>
      <c r="AKX43" s="518"/>
      <c r="AKY43" s="518"/>
      <c r="AKZ43" s="518"/>
      <c r="ALA43" s="518"/>
      <c r="ALB43" s="518"/>
      <c r="ALC43" s="518"/>
      <c r="ALD43" s="518"/>
      <c r="ALE43" s="518"/>
      <c r="ALF43" s="518"/>
      <c r="ALG43" s="518"/>
      <c r="ALH43" s="518"/>
      <c r="ALI43" s="518"/>
      <c r="ALJ43" s="518"/>
      <c r="ALK43" s="518"/>
      <c r="ALL43" s="518"/>
      <c r="ALM43" s="518"/>
      <c r="ALN43" s="518"/>
      <c r="ALO43" s="518"/>
      <c r="ALP43" s="518"/>
      <c r="ALQ43" s="518"/>
      <c r="ALR43" s="518"/>
      <c r="ALS43" s="518"/>
      <c r="ALT43" s="518"/>
      <c r="ALU43" s="518"/>
      <c r="ALV43" s="518"/>
      <c r="ALW43" s="518"/>
      <c r="ALX43" s="518"/>
      <c r="ALY43" s="518"/>
      <c r="ALZ43" s="518"/>
      <c r="AMA43" s="518"/>
      <c r="AMB43" s="518"/>
      <c r="AMC43" s="518"/>
      <c r="AMD43" s="518"/>
      <c r="AME43" s="518"/>
      <c r="AMF43" s="518"/>
      <c r="AMG43" s="518"/>
      <c r="AMH43" s="518"/>
    </row>
    <row r="44" spans="2:1022" s="520" customFormat="1" ht="15.5" thickBot="1" x14ac:dyDescent="0.3">
      <c r="B44" s="881" t="s">
        <v>413</v>
      </c>
      <c r="C44" s="882"/>
      <c r="D44" s="882"/>
      <c r="E44" s="882"/>
      <c r="F44" s="882"/>
      <c r="G44" s="882"/>
      <c r="H44" s="882"/>
      <c r="I44" s="882"/>
      <c r="J44" s="882"/>
      <c r="K44" s="882"/>
      <c r="L44" s="882"/>
      <c r="M44" s="882"/>
      <c r="N44" s="882"/>
      <c r="O44" s="882"/>
      <c r="P44" s="882"/>
      <c r="Q44" s="882"/>
      <c r="R44" s="883"/>
    </row>
    <row r="45" spans="2:1022" s="514" customFormat="1" ht="29" customHeight="1" x14ac:dyDescent="0.3">
      <c r="B45" s="890">
        <v>1</v>
      </c>
      <c r="C45" s="563" t="s">
        <v>142</v>
      </c>
      <c r="D45" s="564"/>
      <c r="E45" s="564"/>
      <c r="F45" s="565">
        <v>1994</v>
      </c>
      <c r="G45" s="565" t="s">
        <v>5</v>
      </c>
      <c r="H45" s="895" t="s">
        <v>125</v>
      </c>
      <c r="I45" s="895"/>
      <c r="J45" s="566">
        <v>0.93</v>
      </c>
      <c r="K45" s="566">
        <v>13.81</v>
      </c>
      <c r="L45" s="566">
        <f>J45+K45</f>
        <v>14.74</v>
      </c>
      <c r="M45" s="569" t="s">
        <v>412</v>
      </c>
      <c r="N45" s="891" t="s">
        <v>5</v>
      </c>
      <c r="O45" s="891"/>
      <c r="P45" s="880" t="s">
        <v>422</v>
      </c>
      <c r="Q45" s="880"/>
      <c r="R45" s="892">
        <f>IF(B45=1,20,IF(B45=2,18,IF(B45=3,16,IF(B45&gt;19,0,19-B45))))</f>
        <v>20</v>
      </c>
      <c r="S45" s="518"/>
      <c r="T45" s="518"/>
      <c r="U45" s="518"/>
      <c r="V45" s="518"/>
      <c r="W45" s="518"/>
      <c r="X45" s="518"/>
      <c r="Y45" s="518"/>
      <c r="Z45" s="518"/>
      <c r="AA45" s="518"/>
      <c r="AB45" s="518"/>
      <c r="AC45" s="518"/>
      <c r="AD45" s="518"/>
      <c r="AE45" s="518"/>
      <c r="AF45" s="518"/>
      <c r="AG45" s="518"/>
      <c r="AH45" s="518"/>
      <c r="AI45" s="518"/>
      <c r="AJ45" s="518"/>
      <c r="AK45" s="518"/>
      <c r="AL45" s="518"/>
      <c r="AM45" s="518"/>
      <c r="AN45" s="518"/>
      <c r="AO45" s="518"/>
      <c r="AP45" s="518"/>
      <c r="AQ45" s="518"/>
      <c r="AR45" s="518"/>
      <c r="AS45" s="518"/>
      <c r="AT45" s="518"/>
      <c r="AU45" s="518"/>
      <c r="AV45" s="518"/>
      <c r="AW45" s="518"/>
      <c r="AX45" s="518"/>
      <c r="AY45" s="518"/>
      <c r="AZ45" s="518"/>
      <c r="BA45" s="518"/>
      <c r="BB45" s="518"/>
      <c r="BC45" s="518"/>
      <c r="BD45" s="518"/>
      <c r="BE45" s="518"/>
      <c r="BF45" s="518"/>
      <c r="BG45" s="518"/>
      <c r="BH45" s="518"/>
      <c r="BI45" s="518"/>
      <c r="BJ45" s="518"/>
      <c r="BK45" s="518"/>
      <c r="BL45" s="518"/>
      <c r="BM45" s="518"/>
      <c r="BN45" s="518"/>
      <c r="BO45" s="518"/>
      <c r="BP45" s="518"/>
      <c r="BQ45" s="518"/>
      <c r="BR45" s="518"/>
      <c r="BS45" s="518"/>
      <c r="BT45" s="518"/>
      <c r="BU45" s="518"/>
      <c r="BV45" s="518"/>
      <c r="BW45" s="518"/>
      <c r="BX45" s="518"/>
      <c r="BY45" s="518"/>
      <c r="BZ45" s="518"/>
      <c r="CA45" s="518"/>
      <c r="CB45" s="518"/>
      <c r="CC45" s="518"/>
      <c r="CD45" s="518"/>
      <c r="CE45" s="518"/>
      <c r="CF45" s="518"/>
      <c r="CG45" s="518"/>
      <c r="CH45" s="518"/>
      <c r="CI45" s="518"/>
      <c r="CJ45" s="518"/>
      <c r="CK45" s="518"/>
      <c r="CL45" s="518"/>
      <c r="CM45" s="518"/>
      <c r="CN45" s="518"/>
      <c r="CO45" s="518"/>
      <c r="CP45" s="518"/>
      <c r="CQ45" s="518"/>
      <c r="CR45" s="518"/>
      <c r="CS45" s="518"/>
      <c r="CT45" s="518"/>
      <c r="CU45" s="518"/>
      <c r="CV45" s="518"/>
      <c r="CW45" s="518"/>
      <c r="CX45" s="518"/>
      <c r="CY45" s="518"/>
      <c r="CZ45" s="518"/>
      <c r="DA45" s="518"/>
      <c r="DB45" s="518"/>
      <c r="DC45" s="518"/>
      <c r="DD45" s="518"/>
      <c r="DE45" s="518"/>
      <c r="DF45" s="518"/>
      <c r="DG45" s="518"/>
      <c r="DH45" s="518"/>
      <c r="DI45" s="518"/>
      <c r="DJ45" s="518"/>
      <c r="DK45" s="518"/>
      <c r="DL45" s="518"/>
      <c r="DM45" s="518"/>
      <c r="DN45" s="518"/>
      <c r="DO45" s="518"/>
      <c r="DP45" s="518"/>
      <c r="DQ45" s="518"/>
      <c r="DR45" s="518"/>
      <c r="DS45" s="518"/>
      <c r="DT45" s="518"/>
      <c r="DU45" s="518"/>
      <c r="DV45" s="518"/>
      <c r="DW45" s="518"/>
      <c r="DX45" s="518"/>
      <c r="DY45" s="518"/>
      <c r="DZ45" s="518"/>
      <c r="EA45" s="518"/>
      <c r="EB45" s="518"/>
      <c r="EC45" s="518"/>
      <c r="ED45" s="518"/>
      <c r="EE45" s="518"/>
      <c r="EF45" s="518"/>
      <c r="EG45" s="518"/>
      <c r="EH45" s="518"/>
      <c r="EI45" s="518"/>
      <c r="EJ45" s="518"/>
      <c r="EK45" s="518"/>
      <c r="EL45" s="518"/>
      <c r="EM45" s="518"/>
      <c r="EN45" s="518"/>
      <c r="EO45" s="518"/>
      <c r="EP45" s="518"/>
      <c r="EQ45" s="518"/>
      <c r="ER45" s="518"/>
      <c r="ES45" s="518"/>
      <c r="ET45" s="518"/>
      <c r="EU45" s="518"/>
      <c r="EV45" s="518"/>
      <c r="EW45" s="518"/>
      <c r="EX45" s="518"/>
      <c r="EY45" s="518"/>
      <c r="EZ45" s="518"/>
      <c r="FA45" s="518"/>
      <c r="FB45" s="518"/>
      <c r="FC45" s="518"/>
      <c r="FD45" s="518"/>
      <c r="FE45" s="518"/>
      <c r="FF45" s="518"/>
      <c r="FG45" s="518"/>
      <c r="FH45" s="518"/>
      <c r="FI45" s="518"/>
      <c r="FJ45" s="518"/>
      <c r="FK45" s="518"/>
      <c r="FL45" s="518"/>
      <c r="FM45" s="518"/>
      <c r="FN45" s="518"/>
      <c r="FO45" s="518"/>
      <c r="FP45" s="518"/>
      <c r="FQ45" s="518"/>
      <c r="FR45" s="518"/>
      <c r="FS45" s="518"/>
      <c r="FT45" s="518"/>
      <c r="FU45" s="518"/>
      <c r="FV45" s="518"/>
      <c r="FW45" s="518"/>
      <c r="FX45" s="518"/>
      <c r="FY45" s="518"/>
      <c r="FZ45" s="518"/>
      <c r="GA45" s="518"/>
      <c r="GB45" s="518"/>
      <c r="GC45" s="518"/>
      <c r="GD45" s="518"/>
      <c r="GE45" s="518"/>
      <c r="GF45" s="518"/>
      <c r="GG45" s="518"/>
      <c r="GH45" s="518"/>
      <c r="GI45" s="518"/>
      <c r="GJ45" s="518"/>
      <c r="GK45" s="518"/>
      <c r="GL45" s="518"/>
      <c r="GM45" s="518"/>
      <c r="GN45" s="518"/>
      <c r="GO45" s="518"/>
      <c r="GP45" s="518"/>
      <c r="GQ45" s="518"/>
      <c r="GR45" s="518"/>
      <c r="GS45" s="518"/>
      <c r="GT45" s="518"/>
      <c r="GU45" s="518"/>
      <c r="GV45" s="518"/>
      <c r="GW45" s="518"/>
      <c r="GX45" s="518"/>
      <c r="GY45" s="518"/>
      <c r="GZ45" s="518"/>
      <c r="HA45" s="518"/>
      <c r="HB45" s="518"/>
      <c r="HC45" s="518"/>
      <c r="HD45" s="518"/>
      <c r="HE45" s="518"/>
      <c r="HF45" s="518"/>
      <c r="HG45" s="518"/>
      <c r="HH45" s="518"/>
      <c r="HI45" s="518"/>
      <c r="HJ45" s="518"/>
      <c r="HK45" s="518"/>
      <c r="HL45" s="518"/>
      <c r="HM45" s="518"/>
      <c r="HN45" s="518"/>
      <c r="HO45" s="518"/>
      <c r="HP45" s="518"/>
      <c r="HQ45" s="518"/>
      <c r="HR45" s="518"/>
      <c r="HS45" s="518"/>
      <c r="HT45" s="518"/>
      <c r="HU45" s="518"/>
      <c r="HV45" s="518"/>
      <c r="HW45" s="518"/>
      <c r="HX45" s="518"/>
      <c r="HY45" s="518"/>
      <c r="HZ45" s="518"/>
      <c r="IA45" s="518"/>
      <c r="IB45" s="518"/>
      <c r="IC45" s="518"/>
      <c r="ID45" s="518"/>
      <c r="IE45" s="518"/>
      <c r="IF45" s="518"/>
      <c r="IG45" s="518"/>
      <c r="IH45" s="518"/>
      <c r="II45" s="518"/>
      <c r="IJ45" s="518"/>
      <c r="IK45" s="518"/>
      <c r="IL45" s="518"/>
      <c r="IM45" s="518"/>
      <c r="IN45" s="518"/>
      <c r="IO45" s="518"/>
      <c r="IP45" s="518"/>
      <c r="IQ45" s="518"/>
      <c r="IR45" s="518"/>
      <c r="IS45" s="518"/>
      <c r="IT45" s="518"/>
      <c r="IU45" s="518"/>
      <c r="IV45" s="518"/>
      <c r="IW45" s="518"/>
      <c r="IX45" s="518"/>
      <c r="IY45" s="518"/>
      <c r="IZ45" s="518"/>
      <c r="JA45" s="518"/>
      <c r="JB45" s="518"/>
      <c r="JC45" s="518"/>
      <c r="JD45" s="518"/>
      <c r="JE45" s="518"/>
      <c r="JF45" s="518"/>
      <c r="JG45" s="518"/>
      <c r="JH45" s="518"/>
      <c r="JI45" s="518"/>
      <c r="JJ45" s="518"/>
      <c r="JK45" s="518"/>
      <c r="JL45" s="518"/>
      <c r="JM45" s="518"/>
      <c r="JN45" s="518"/>
      <c r="JO45" s="518"/>
      <c r="JP45" s="518"/>
      <c r="JQ45" s="518"/>
      <c r="JR45" s="518"/>
      <c r="JS45" s="518"/>
      <c r="JT45" s="518"/>
      <c r="JU45" s="518"/>
      <c r="JV45" s="518"/>
      <c r="JW45" s="518"/>
      <c r="JX45" s="518"/>
      <c r="JY45" s="518"/>
      <c r="JZ45" s="518"/>
      <c r="KA45" s="518"/>
      <c r="KB45" s="518"/>
      <c r="KC45" s="518"/>
      <c r="KD45" s="518"/>
      <c r="KE45" s="518"/>
      <c r="KF45" s="518"/>
      <c r="KG45" s="518"/>
      <c r="KH45" s="518"/>
      <c r="KI45" s="518"/>
      <c r="KJ45" s="518"/>
      <c r="KK45" s="518"/>
      <c r="KL45" s="518"/>
      <c r="KM45" s="518"/>
      <c r="KN45" s="518"/>
      <c r="KO45" s="518"/>
      <c r="KP45" s="518"/>
      <c r="KQ45" s="518"/>
      <c r="KR45" s="518"/>
      <c r="KS45" s="518"/>
      <c r="KT45" s="518"/>
      <c r="KU45" s="518"/>
      <c r="KV45" s="518"/>
      <c r="KW45" s="518"/>
      <c r="KX45" s="518"/>
      <c r="KY45" s="518"/>
      <c r="KZ45" s="518"/>
      <c r="LA45" s="518"/>
      <c r="LB45" s="518"/>
      <c r="LC45" s="518"/>
      <c r="LD45" s="518"/>
      <c r="LE45" s="518"/>
      <c r="LF45" s="518"/>
      <c r="LG45" s="518"/>
      <c r="LH45" s="518"/>
      <c r="LI45" s="518"/>
      <c r="LJ45" s="518"/>
      <c r="LK45" s="518"/>
      <c r="LL45" s="518"/>
      <c r="LM45" s="518"/>
      <c r="LN45" s="518"/>
      <c r="LO45" s="518"/>
      <c r="LP45" s="518"/>
      <c r="LQ45" s="518"/>
      <c r="LR45" s="518"/>
      <c r="LS45" s="518"/>
      <c r="LT45" s="518"/>
      <c r="LU45" s="518"/>
      <c r="LV45" s="518"/>
      <c r="LW45" s="518"/>
      <c r="LX45" s="518"/>
      <c r="LY45" s="518"/>
      <c r="LZ45" s="518"/>
      <c r="MA45" s="518"/>
      <c r="MB45" s="518"/>
      <c r="MC45" s="518"/>
      <c r="MD45" s="518"/>
      <c r="ME45" s="518"/>
      <c r="MF45" s="518"/>
      <c r="MG45" s="518"/>
      <c r="MH45" s="518"/>
      <c r="MI45" s="518"/>
      <c r="MJ45" s="518"/>
      <c r="MK45" s="518"/>
      <c r="ML45" s="518"/>
      <c r="MM45" s="518"/>
      <c r="MN45" s="518"/>
      <c r="MO45" s="518"/>
      <c r="MP45" s="518"/>
      <c r="MQ45" s="518"/>
      <c r="MR45" s="518"/>
      <c r="MS45" s="518"/>
      <c r="MT45" s="518"/>
      <c r="MU45" s="518"/>
      <c r="MV45" s="518"/>
      <c r="MW45" s="518"/>
      <c r="MX45" s="518"/>
      <c r="MY45" s="518"/>
      <c r="MZ45" s="518"/>
      <c r="NA45" s="518"/>
      <c r="NB45" s="518"/>
      <c r="NC45" s="518"/>
      <c r="ND45" s="518"/>
      <c r="NE45" s="518"/>
      <c r="NF45" s="518"/>
      <c r="NG45" s="518"/>
      <c r="NH45" s="518"/>
      <c r="NI45" s="518"/>
      <c r="NJ45" s="518"/>
      <c r="NK45" s="518"/>
      <c r="NL45" s="518"/>
      <c r="NM45" s="518"/>
      <c r="NN45" s="518"/>
      <c r="NO45" s="518"/>
      <c r="NP45" s="518"/>
      <c r="NQ45" s="518"/>
      <c r="NR45" s="518"/>
      <c r="NS45" s="518"/>
      <c r="NT45" s="518"/>
      <c r="NU45" s="518"/>
      <c r="NV45" s="518"/>
      <c r="NW45" s="518"/>
      <c r="NX45" s="518"/>
      <c r="NY45" s="518"/>
      <c r="NZ45" s="518"/>
      <c r="OA45" s="518"/>
      <c r="OB45" s="518"/>
      <c r="OC45" s="518"/>
      <c r="OD45" s="518"/>
      <c r="OE45" s="518"/>
      <c r="OF45" s="518"/>
      <c r="OG45" s="518"/>
      <c r="OH45" s="518"/>
      <c r="OI45" s="518"/>
      <c r="OJ45" s="518"/>
      <c r="OK45" s="518"/>
      <c r="OL45" s="518"/>
      <c r="OM45" s="518"/>
      <c r="ON45" s="518"/>
      <c r="OO45" s="518"/>
      <c r="OP45" s="518"/>
      <c r="OQ45" s="518"/>
      <c r="OR45" s="518"/>
      <c r="OS45" s="518"/>
      <c r="OT45" s="518"/>
      <c r="OU45" s="518"/>
      <c r="OV45" s="518"/>
      <c r="OW45" s="518"/>
      <c r="OX45" s="518"/>
      <c r="OY45" s="518"/>
      <c r="OZ45" s="518"/>
      <c r="PA45" s="518"/>
      <c r="PB45" s="518"/>
      <c r="PC45" s="518"/>
      <c r="PD45" s="518"/>
      <c r="PE45" s="518"/>
      <c r="PF45" s="518"/>
      <c r="PG45" s="518"/>
      <c r="PH45" s="518"/>
      <c r="PI45" s="518"/>
      <c r="PJ45" s="518"/>
      <c r="PK45" s="518"/>
      <c r="PL45" s="518"/>
      <c r="PM45" s="518"/>
      <c r="PN45" s="518"/>
      <c r="PO45" s="518"/>
      <c r="PP45" s="518"/>
      <c r="PQ45" s="518"/>
      <c r="PR45" s="518"/>
      <c r="PS45" s="518"/>
      <c r="PT45" s="518"/>
      <c r="PU45" s="518"/>
      <c r="PV45" s="518"/>
      <c r="PW45" s="518"/>
      <c r="PX45" s="518"/>
      <c r="PY45" s="518"/>
      <c r="PZ45" s="518"/>
      <c r="QA45" s="518"/>
      <c r="QB45" s="518"/>
      <c r="QC45" s="518"/>
      <c r="QD45" s="518"/>
      <c r="QE45" s="518"/>
      <c r="QF45" s="518"/>
      <c r="QG45" s="518"/>
      <c r="QH45" s="518"/>
      <c r="QI45" s="518"/>
      <c r="QJ45" s="518"/>
      <c r="QK45" s="518"/>
      <c r="QL45" s="518"/>
      <c r="QM45" s="518"/>
      <c r="QN45" s="518"/>
      <c r="QO45" s="518"/>
      <c r="QP45" s="518"/>
      <c r="QQ45" s="518"/>
      <c r="QR45" s="518"/>
      <c r="QS45" s="518"/>
      <c r="QT45" s="518"/>
      <c r="QU45" s="518"/>
      <c r="QV45" s="518"/>
      <c r="QW45" s="518"/>
      <c r="QX45" s="518"/>
      <c r="QY45" s="518"/>
      <c r="QZ45" s="518"/>
      <c r="RA45" s="518"/>
      <c r="RB45" s="518"/>
      <c r="RC45" s="518"/>
      <c r="RD45" s="518"/>
      <c r="RE45" s="518"/>
      <c r="RF45" s="518"/>
      <c r="RG45" s="518"/>
      <c r="RH45" s="518"/>
      <c r="RI45" s="518"/>
      <c r="RJ45" s="518"/>
      <c r="RK45" s="518"/>
      <c r="RL45" s="518"/>
      <c r="RM45" s="518"/>
      <c r="RN45" s="518"/>
      <c r="RO45" s="518"/>
      <c r="RP45" s="518"/>
      <c r="RQ45" s="518"/>
      <c r="RR45" s="518"/>
      <c r="RS45" s="518"/>
      <c r="RT45" s="518"/>
      <c r="RU45" s="518"/>
      <c r="RV45" s="518"/>
      <c r="RW45" s="518"/>
      <c r="RX45" s="518"/>
      <c r="RY45" s="518"/>
      <c r="RZ45" s="518"/>
      <c r="SA45" s="518"/>
      <c r="SB45" s="518"/>
      <c r="SC45" s="518"/>
      <c r="SD45" s="518"/>
      <c r="SE45" s="518"/>
      <c r="SF45" s="518"/>
      <c r="SG45" s="518"/>
      <c r="SH45" s="518"/>
      <c r="SI45" s="518"/>
      <c r="SJ45" s="518"/>
      <c r="SK45" s="518"/>
      <c r="SL45" s="518"/>
      <c r="SM45" s="518"/>
      <c r="SN45" s="518"/>
      <c r="SO45" s="518"/>
      <c r="SP45" s="518"/>
      <c r="SQ45" s="518"/>
      <c r="SR45" s="518"/>
      <c r="SS45" s="518"/>
      <c r="ST45" s="518"/>
      <c r="SU45" s="518"/>
      <c r="SV45" s="518"/>
      <c r="SW45" s="518"/>
      <c r="SX45" s="518"/>
      <c r="SY45" s="518"/>
      <c r="SZ45" s="518"/>
      <c r="TA45" s="518"/>
      <c r="TB45" s="518"/>
      <c r="TC45" s="518"/>
      <c r="TD45" s="518"/>
      <c r="TE45" s="518"/>
      <c r="TF45" s="518"/>
      <c r="TG45" s="518"/>
      <c r="TH45" s="518"/>
      <c r="TI45" s="518"/>
      <c r="TJ45" s="518"/>
      <c r="TK45" s="518"/>
      <c r="TL45" s="518"/>
      <c r="TM45" s="518"/>
      <c r="TN45" s="518"/>
      <c r="TO45" s="518"/>
      <c r="TP45" s="518"/>
      <c r="TQ45" s="518"/>
      <c r="TR45" s="518"/>
      <c r="TS45" s="518"/>
      <c r="TT45" s="518"/>
      <c r="TU45" s="518"/>
      <c r="TV45" s="518"/>
      <c r="TW45" s="518"/>
      <c r="TX45" s="518"/>
      <c r="TY45" s="518"/>
      <c r="TZ45" s="518"/>
      <c r="UA45" s="518"/>
      <c r="UB45" s="518"/>
      <c r="UC45" s="518"/>
      <c r="UD45" s="518"/>
      <c r="UE45" s="518"/>
      <c r="UF45" s="518"/>
      <c r="UG45" s="518"/>
      <c r="UH45" s="518"/>
      <c r="UI45" s="518"/>
      <c r="UJ45" s="518"/>
      <c r="UK45" s="518"/>
      <c r="UL45" s="518"/>
      <c r="UM45" s="518"/>
      <c r="UN45" s="518"/>
      <c r="UO45" s="518"/>
      <c r="UP45" s="518"/>
      <c r="UQ45" s="518"/>
      <c r="UR45" s="518"/>
      <c r="US45" s="518"/>
      <c r="UT45" s="518"/>
      <c r="UU45" s="518"/>
      <c r="UV45" s="518"/>
      <c r="UW45" s="518"/>
      <c r="UX45" s="518"/>
      <c r="UY45" s="518"/>
      <c r="UZ45" s="518"/>
      <c r="VA45" s="518"/>
      <c r="VB45" s="518"/>
      <c r="VC45" s="518"/>
      <c r="VD45" s="518"/>
      <c r="VE45" s="518"/>
      <c r="VF45" s="518"/>
      <c r="VG45" s="518"/>
      <c r="VH45" s="518"/>
      <c r="VI45" s="518"/>
      <c r="VJ45" s="518"/>
      <c r="VK45" s="518"/>
      <c r="VL45" s="518"/>
      <c r="VM45" s="518"/>
      <c r="VN45" s="518"/>
      <c r="VO45" s="518"/>
      <c r="VP45" s="518"/>
      <c r="VQ45" s="518"/>
      <c r="VR45" s="518"/>
      <c r="VS45" s="518"/>
      <c r="VT45" s="518"/>
      <c r="VU45" s="518"/>
      <c r="VV45" s="518"/>
      <c r="VW45" s="518"/>
      <c r="VX45" s="518"/>
      <c r="VY45" s="518"/>
      <c r="VZ45" s="518"/>
      <c r="WA45" s="518"/>
      <c r="WB45" s="518"/>
      <c r="WC45" s="518"/>
      <c r="WD45" s="518"/>
      <c r="WE45" s="518"/>
      <c r="WF45" s="518"/>
      <c r="WG45" s="518"/>
      <c r="WH45" s="518"/>
      <c r="WI45" s="518"/>
      <c r="WJ45" s="518"/>
      <c r="WK45" s="518"/>
      <c r="WL45" s="518"/>
      <c r="WM45" s="518"/>
      <c r="WN45" s="518"/>
      <c r="WO45" s="518"/>
      <c r="WP45" s="518"/>
      <c r="WQ45" s="518"/>
      <c r="WR45" s="518"/>
      <c r="WS45" s="518"/>
      <c r="WT45" s="518"/>
      <c r="WU45" s="518"/>
      <c r="WV45" s="518"/>
      <c r="WW45" s="518"/>
      <c r="WX45" s="518"/>
      <c r="WY45" s="518"/>
      <c r="WZ45" s="518"/>
      <c r="XA45" s="518"/>
      <c r="XB45" s="518"/>
      <c r="XC45" s="518"/>
      <c r="XD45" s="518"/>
      <c r="XE45" s="518"/>
      <c r="XF45" s="518"/>
      <c r="XG45" s="518"/>
      <c r="XH45" s="518"/>
      <c r="XI45" s="518"/>
      <c r="XJ45" s="518"/>
      <c r="XK45" s="518"/>
      <c r="XL45" s="518"/>
      <c r="XM45" s="518"/>
      <c r="XN45" s="518"/>
      <c r="XO45" s="518"/>
      <c r="XP45" s="518"/>
      <c r="XQ45" s="518"/>
      <c r="XR45" s="518"/>
      <c r="XS45" s="518"/>
      <c r="XT45" s="518"/>
      <c r="XU45" s="518"/>
      <c r="XV45" s="518"/>
      <c r="XW45" s="518"/>
      <c r="XX45" s="518"/>
      <c r="XY45" s="518"/>
      <c r="XZ45" s="518"/>
      <c r="YA45" s="518"/>
      <c r="YB45" s="518"/>
      <c r="YC45" s="518"/>
      <c r="YD45" s="518"/>
      <c r="YE45" s="518"/>
      <c r="YF45" s="518"/>
      <c r="YG45" s="518"/>
      <c r="YH45" s="518"/>
      <c r="YI45" s="518"/>
      <c r="YJ45" s="518"/>
      <c r="YK45" s="518"/>
      <c r="YL45" s="518"/>
      <c r="YM45" s="518"/>
      <c r="YN45" s="518"/>
      <c r="YO45" s="518"/>
      <c r="YP45" s="518"/>
      <c r="YQ45" s="518"/>
      <c r="YR45" s="518"/>
      <c r="YS45" s="518"/>
      <c r="YT45" s="518"/>
      <c r="YU45" s="518"/>
      <c r="YV45" s="518"/>
      <c r="YW45" s="518"/>
      <c r="YX45" s="518"/>
      <c r="YY45" s="518"/>
      <c r="YZ45" s="518"/>
      <c r="ZA45" s="518"/>
      <c r="ZB45" s="518"/>
      <c r="ZC45" s="518"/>
      <c r="ZD45" s="518"/>
      <c r="ZE45" s="518"/>
      <c r="ZF45" s="518"/>
      <c r="ZG45" s="518"/>
      <c r="ZH45" s="518"/>
      <c r="ZI45" s="518"/>
      <c r="ZJ45" s="518"/>
      <c r="ZK45" s="518"/>
      <c r="ZL45" s="518"/>
      <c r="ZM45" s="518"/>
      <c r="ZN45" s="518"/>
      <c r="ZO45" s="518"/>
      <c r="ZP45" s="518"/>
      <c r="ZQ45" s="518"/>
      <c r="ZR45" s="518"/>
      <c r="ZS45" s="518"/>
      <c r="ZT45" s="518"/>
      <c r="ZU45" s="518"/>
      <c r="ZV45" s="518"/>
      <c r="ZW45" s="518"/>
      <c r="ZX45" s="518"/>
      <c r="ZY45" s="518"/>
      <c r="ZZ45" s="518"/>
      <c r="AAA45" s="518"/>
      <c r="AAB45" s="518"/>
      <c r="AAC45" s="518"/>
      <c r="AAD45" s="518"/>
      <c r="AAE45" s="518"/>
      <c r="AAF45" s="518"/>
      <c r="AAG45" s="518"/>
      <c r="AAH45" s="518"/>
      <c r="AAI45" s="518"/>
      <c r="AAJ45" s="518"/>
      <c r="AAK45" s="518"/>
      <c r="AAL45" s="518"/>
      <c r="AAM45" s="518"/>
      <c r="AAN45" s="518"/>
      <c r="AAO45" s="518"/>
      <c r="AAP45" s="518"/>
      <c r="AAQ45" s="518"/>
      <c r="AAR45" s="518"/>
      <c r="AAS45" s="518"/>
      <c r="AAT45" s="518"/>
      <c r="AAU45" s="518"/>
      <c r="AAV45" s="518"/>
      <c r="AAW45" s="518"/>
      <c r="AAX45" s="518"/>
      <c r="AAY45" s="518"/>
      <c r="AAZ45" s="518"/>
      <c r="ABA45" s="518"/>
      <c r="ABB45" s="518"/>
      <c r="ABC45" s="518"/>
      <c r="ABD45" s="518"/>
      <c r="ABE45" s="518"/>
      <c r="ABF45" s="518"/>
      <c r="ABG45" s="518"/>
      <c r="ABH45" s="518"/>
      <c r="ABI45" s="518"/>
      <c r="ABJ45" s="518"/>
      <c r="ABK45" s="518"/>
      <c r="ABL45" s="518"/>
      <c r="ABM45" s="518"/>
      <c r="ABN45" s="518"/>
      <c r="ABO45" s="518"/>
      <c r="ABP45" s="518"/>
      <c r="ABQ45" s="518"/>
      <c r="ABR45" s="518"/>
      <c r="ABS45" s="518"/>
      <c r="ABT45" s="518"/>
      <c r="ABU45" s="518"/>
      <c r="ABV45" s="518"/>
      <c r="ABW45" s="518"/>
      <c r="ABX45" s="518"/>
      <c r="ABY45" s="518"/>
      <c r="ABZ45" s="518"/>
      <c r="ACA45" s="518"/>
      <c r="ACB45" s="518"/>
      <c r="ACC45" s="518"/>
      <c r="ACD45" s="518"/>
      <c r="ACE45" s="518"/>
      <c r="ACF45" s="518"/>
      <c r="ACG45" s="518"/>
      <c r="ACH45" s="518"/>
      <c r="ACI45" s="518"/>
      <c r="ACJ45" s="518"/>
      <c r="ACK45" s="518"/>
      <c r="ACL45" s="518"/>
      <c r="ACM45" s="518"/>
      <c r="ACN45" s="518"/>
      <c r="ACO45" s="518"/>
      <c r="ACP45" s="518"/>
      <c r="ACQ45" s="518"/>
      <c r="ACR45" s="518"/>
      <c r="ACS45" s="518"/>
      <c r="ACT45" s="518"/>
      <c r="ACU45" s="518"/>
      <c r="ACV45" s="518"/>
      <c r="ACW45" s="518"/>
      <c r="ACX45" s="518"/>
      <c r="ACY45" s="518"/>
      <c r="ACZ45" s="518"/>
      <c r="ADA45" s="518"/>
      <c r="ADB45" s="518"/>
      <c r="ADC45" s="518"/>
      <c r="ADD45" s="518"/>
      <c r="ADE45" s="518"/>
      <c r="ADF45" s="518"/>
      <c r="ADG45" s="518"/>
      <c r="ADH45" s="518"/>
      <c r="ADI45" s="518"/>
      <c r="ADJ45" s="518"/>
      <c r="ADK45" s="518"/>
      <c r="ADL45" s="518"/>
      <c r="ADM45" s="518"/>
      <c r="ADN45" s="518"/>
      <c r="ADO45" s="518"/>
      <c r="ADP45" s="518"/>
      <c r="ADQ45" s="518"/>
      <c r="ADR45" s="518"/>
      <c r="ADS45" s="518"/>
      <c r="ADT45" s="518"/>
      <c r="ADU45" s="518"/>
      <c r="ADV45" s="518"/>
      <c r="ADW45" s="518"/>
      <c r="ADX45" s="518"/>
      <c r="ADY45" s="518"/>
      <c r="ADZ45" s="518"/>
      <c r="AEA45" s="518"/>
      <c r="AEB45" s="518"/>
      <c r="AEC45" s="518"/>
      <c r="AED45" s="518"/>
      <c r="AEE45" s="518"/>
      <c r="AEF45" s="518"/>
      <c r="AEG45" s="518"/>
      <c r="AEH45" s="518"/>
      <c r="AEI45" s="518"/>
      <c r="AEJ45" s="518"/>
      <c r="AEK45" s="518"/>
      <c r="AEL45" s="518"/>
      <c r="AEM45" s="518"/>
      <c r="AEN45" s="518"/>
      <c r="AEO45" s="518"/>
      <c r="AEP45" s="518"/>
      <c r="AEQ45" s="518"/>
      <c r="AER45" s="518"/>
      <c r="AES45" s="518"/>
      <c r="AET45" s="518"/>
      <c r="AEU45" s="518"/>
      <c r="AEV45" s="518"/>
      <c r="AEW45" s="518"/>
      <c r="AEX45" s="518"/>
      <c r="AEY45" s="518"/>
      <c r="AEZ45" s="518"/>
      <c r="AFA45" s="518"/>
      <c r="AFB45" s="518"/>
      <c r="AFC45" s="518"/>
      <c r="AFD45" s="518"/>
      <c r="AFE45" s="518"/>
      <c r="AFF45" s="518"/>
      <c r="AFG45" s="518"/>
      <c r="AFH45" s="518"/>
      <c r="AFI45" s="518"/>
      <c r="AFJ45" s="518"/>
      <c r="AFK45" s="518"/>
      <c r="AFL45" s="518"/>
      <c r="AFM45" s="518"/>
      <c r="AFN45" s="518"/>
      <c r="AFO45" s="518"/>
      <c r="AFP45" s="518"/>
      <c r="AFQ45" s="518"/>
      <c r="AFR45" s="518"/>
      <c r="AFS45" s="518"/>
      <c r="AFT45" s="518"/>
      <c r="AFU45" s="518"/>
      <c r="AFV45" s="518"/>
      <c r="AFW45" s="518"/>
      <c r="AFX45" s="518"/>
      <c r="AFY45" s="518"/>
      <c r="AFZ45" s="518"/>
      <c r="AGA45" s="518"/>
      <c r="AGB45" s="518"/>
      <c r="AGC45" s="518"/>
      <c r="AGD45" s="518"/>
      <c r="AGE45" s="518"/>
      <c r="AGF45" s="518"/>
      <c r="AGG45" s="518"/>
      <c r="AGH45" s="518"/>
      <c r="AGI45" s="518"/>
      <c r="AGJ45" s="518"/>
      <c r="AGK45" s="518"/>
      <c r="AGL45" s="518"/>
      <c r="AGM45" s="518"/>
      <c r="AGN45" s="518"/>
      <c r="AGO45" s="518"/>
      <c r="AGP45" s="518"/>
      <c r="AGQ45" s="518"/>
      <c r="AGR45" s="518"/>
      <c r="AGS45" s="518"/>
      <c r="AGT45" s="518"/>
      <c r="AGU45" s="518"/>
      <c r="AGV45" s="518"/>
      <c r="AGW45" s="518"/>
      <c r="AGX45" s="518"/>
      <c r="AGY45" s="518"/>
      <c r="AGZ45" s="518"/>
      <c r="AHA45" s="518"/>
      <c r="AHB45" s="518"/>
      <c r="AHC45" s="518"/>
      <c r="AHD45" s="518"/>
      <c r="AHE45" s="518"/>
      <c r="AHF45" s="518"/>
      <c r="AHG45" s="518"/>
      <c r="AHH45" s="518"/>
      <c r="AHI45" s="518"/>
      <c r="AHJ45" s="518"/>
      <c r="AHK45" s="518"/>
      <c r="AHL45" s="518"/>
      <c r="AHM45" s="518"/>
      <c r="AHN45" s="518"/>
      <c r="AHO45" s="518"/>
      <c r="AHP45" s="518"/>
      <c r="AHQ45" s="518"/>
      <c r="AHR45" s="518"/>
      <c r="AHS45" s="518"/>
      <c r="AHT45" s="518"/>
      <c r="AHU45" s="518"/>
      <c r="AHV45" s="518"/>
      <c r="AHW45" s="518"/>
      <c r="AHX45" s="518"/>
      <c r="AHY45" s="518"/>
      <c r="AHZ45" s="518"/>
      <c r="AIA45" s="518"/>
      <c r="AIB45" s="518"/>
      <c r="AIC45" s="518"/>
      <c r="AID45" s="518"/>
      <c r="AIE45" s="518"/>
      <c r="AIF45" s="518"/>
      <c r="AIG45" s="518"/>
      <c r="AIH45" s="518"/>
      <c r="AII45" s="518"/>
      <c r="AIJ45" s="518"/>
      <c r="AIK45" s="518"/>
      <c r="AIL45" s="518"/>
      <c r="AIM45" s="518"/>
      <c r="AIN45" s="518"/>
      <c r="AIO45" s="518"/>
      <c r="AIP45" s="518"/>
      <c r="AIQ45" s="518"/>
      <c r="AIR45" s="518"/>
      <c r="AIS45" s="518"/>
      <c r="AIT45" s="518"/>
      <c r="AIU45" s="518"/>
      <c r="AIV45" s="518"/>
      <c r="AIW45" s="518"/>
      <c r="AIX45" s="518"/>
      <c r="AIY45" s="518"/>
      <c r="AIZ45" s="518"/>
      <c r="AJA45" s="518"/>
      <c r="AJB45" s="518"/>
      <c r="AJC45" s="518"/>
      <c r="AJD45" s="518"/>
      <c r="AJE45" s="518"/>
      <c r="AJF45" s="518"/>
      <c r="AJG45" s="518"/>
      <c r="AJH45" s="518"/>
      <c r="AJI45" s="518"/>
      <c r="AJJ45" s="518"/>
      <c r="AJK45" s="518"/>
      <c r="AJL45" s="518"/>
      <c r="AJM45" s="518"/>
      <c r="AJN45" s="518"/>
      <c r="AJO45" s="518"/>
      <c r="AJP45" s="518"/>
      <c r="AJQ45" s="518"/>
      <c r="AJR45" s="518"/>
      <c r="AJS45" s="518"/>
      <c r="AJT45" s="518"/>
      <c r="AJU45" s="518"/>
      <c r="AJV45" s="518"/>
      <c r="AJW45" s="518"/>
      <c r="AJX45" s="518"/>
      <c r="AJY45" s="518"/>
      <c r="AJZ45" s="518"/>
      <c r="AKA45" s="518"/>
      <c r="AKB45" s="518"/>
      <c r="AKC45" s="518"/>
      <c r="AKD45" s="518"/>
      <c r="AKE45" s="518"/>
      <c r="AKF45" s="518"/>
      <c r="AKG45" s="518"/>
      <c r="AKH45" s="518"/>
      <c r="AKI45" s="518"/>
      <c r="AKJ45" s="518"/>
      <c r="AKK45" s="518"/>
      <c r="AKL45" s="518"/>
      <c r="AKM45" s="518"/>
      <c r="AKN45" s="518"/>
      <c r="AKO45" s="518"/>
      <c r="AKP45" s="518"/>
      <c r="AKQ45" s="518"/>
      <c r="AKR45" s="518"/>
      <c r="AKS45" s="518"/>
      <c r="AKT45" s="518"/>
      <c r="AKU45" s="518"/>
      <c r="AKV45" s="518"/>
      <c r="AKW45" s="518"/>
      <c r="AKX45" s="518"/>
      <c r="AKY45" s="518"/>
      <c r="AKZ45" s="518"/>
      <c r="ALA45" s="518"/>
      <c r="ALB45" s="518"/>
      <c r="ALC45" s="518"/>
      <c r="ALD45" s="518"/>
      <c r="ALE45" s="518"/>
      <c r="ALF45" s="518"/>
      <c r="ALG45" s="518"/>
      <c r="ALH45" s="518"/>
      <c r="ALI45" s="518"/>
      <c r="ALJ45" s="518"/>
      <c r="ALK45" s="518"/>
      <c r="ALL45" s="518"/>
      <c r="ALM45" s="518"/>
      <c r="ALN45" s="518"/>
      <c r="ALO45" s="518"/>
      <c r="ALP45" s="518"/>
      <c r="ALQ45" s="518"/>
      <c r="ALR45" s="518"/>
      <c r="ALS45" s="518"/>
      <c r="ALT45" s="518"/>
      <c r="ALU45" s="518"/>
      <c r="ALV45" s="518"/>
      <c r="ALW45" s="518"/>
      <c r="ALX45" s="518"/>
      <c r="ALY45" s="518"/>
      <c r="ALZ45" s="518"/>
      <c r="AMA45" s="518"/>
      <c r="AMB45" s="518"/>
      <c r="AMC45" s="518"/>
      <c r="AMD45" s="518"/>
      <c r="AME45" s="518"/>
      <c r="AMF45" s="518"/>
      <c r="AMG45" s="518"/>
      <c r="AMH45" s="518"/>
    </row>
    <row r="46" spans="2:1022" s="514" customFormat="1" ht="12" customHeight="1" x14ac:dyDescent="0.3">
      <c r="B46" s="885"/>
      <c r="C46" s="544" t="s">
        <v>229</v>
      </c>
      <c r="D46" s="545"/>
      <c r="E46" s="545"/>
      <c r="F46" s="546">
        <v>2000</v>
      </c>
      <c r="G46" s="546" t="s">
        <v>4</v>
      </c>
      <c r="H46" s="896" t="s">
        <v>125</v>
      </c>
      <c r="I46" s="896"/>
      <c r="J46" s="522">
        <v>0.93</v>
      </c>
      <c r="K46" s="522">
        <v>13.81</v>
      </c>
      <c r="L46" s="522">
        <f>J46+K46</f>
        <v>14.74</v>
      </c>
      <c r="M46" s="529" t="s">
        <v>412</v>
      </c>
      <c r="N46" s="884" t="s">
        <v>5</v>
      </c>
      <c r="O46" s="884"/>
      <c r="P46" s="894" t="s">
        <v>414</v>
      </c>
      <c r="Q46" s="894"/>
      <c r="R46" s="893"/>
      <c r="S46" s="518"/>
      <c r="T46" s="518"/>
      <c r="U46" s="518"/>
      <c r="V46" s="518"/>
      <c r="W46" s="518"/>
      <c r="X46" s="518"/>
      <c r="Y46" s="518"/>
      <c r="Z46" s="518"/>
      <c r="AA46" s="518"/>
      <c r="AB46" s="518"/>
      <c r="AC46" s="518"/>
      <c r="AD46" s="518"/>
      <c r="AE46" s="518"/>
      <c r="AF46" s="518"/>
      <c r="AG46" s="518"/>
      <c r="AH46" s="518"/>
      <c r="AI46" s="518"/>
      <c r="AJ46" s="518"/>
      <c r="AK46" s="518"/>
      <c r="AL46" s="518"/>
      <c r="AM46" s="518"/>
      <c r="AN46" s="518"/>
      <c r="AO46" s="518"/>
      <c r="AP46" s="518"/>
      <c r="AQ46" s="518"/>
      <c r="AR46" s="518"/>
      <c r="AS46" s="518"/>
      <c r="AT46" s="518"/>
      <c r="AU46" s="518"/>
      <c r="AV46" s="518"/>
      <c r="AW46" s="518"/>
      <c r="AX46" s="518"/>
      <c r="AY46" s="518"/>
      <c r="AZ46" s="518"/>
      <c r="BA46" s="518"/>
      <c r="BB46" s="518"/>
      <c r="BC46" s="518"/>
      <c r="BD46" s="518"/>
      <c r="BE46" s="518"/>
      <c r="BF46" s="518"/>
      <c r="BG46" s="518"/>
      <c r="BH46" s="518"/>
      <c r="BI46" s="518"/>
      <c r="BJ46" s="518"/>
      <c r="BK46" s="518"/>
      <c r="BL46" s="518"/>
      <c r="BM46" s="518"/>
      <c r="BN46" s="518"/>
      <c r="BO46" s="518"/>
      <c r="BP46" s="518"/>
      <c r="BQ46" s="518"/>
      <c r="BR46" s="518"/>
      <c r="BS46" s="518"/>
      <c r="BT46" s="518"/>
      <c r="BU46" s="518"/>
      <c r="BV46" s="518"/>
      <c r="BW46" s="518"/>
      <c r="BX46" s="518"/>
      <c r="BY46" s="518"/>
      <c r="BZ46" s="518"/>
      <c r="CA46" s="518"/>
      <c r="CB46" s="518"/>
      <c r="CC46" s="518"/>
      <c r="CD46" s="518"/>
      <c r="CE46" s="518"/>
      <c r="CF46" s="518"/>
      <c r="CG46" s="518"/>
      <c r="CH46" s="518"/>
      <c r="CI46" s="518"/>
      <c r="CJ46" s="518"/>
      <c r="CK46" s="518"/>
      <c r="CL46" s="518"/>
      <c r="CM46" s="518"/>
      <c r="CN46" s="518"/>
      <c r="CO46" s="518"/>
      <c r="CP46" s="518"/>
      <c r="CQ46" s="518"/>
      <c r="CR46" s="518"/>
      <c r="CS46" s="518"/>
      <c r="CT46" s="518"/>
      <c r="CU46" s="518"/>
      <c r="CV46" s="518"/>
      <c r="CW46" s="518"/>
      <c r="CX46" s="518"/>
      <c r="CY46" s="518"/>
      <c r="CZ46" s="518"/>
      <c r="DA46" s="518"/>
      <c r="DB46" s="518"/>
      <c r="DC46" s="518"/>
      <c r="DD46" s="518"/>
      <c r="DE46" s="518"/>
      <c r="DF46" s="518"/>
      <c r="DG46" s="518"/>
      <c r="DH46" s="518"/>
      <c r="DI46" s="518"/>
      <c r="DJ46" s="518"/>
      <c r="DK46" s="518"/>
      <c r="DL46" s="518"/>
      <c r="DM46" s="518"/>
      <c r="DN46" s="518"/>
      <c r="DO46" s="518"/>
      <c r="DP46" s="518"/>
      <c r="DQ46" s="518"/>
      <c r="DR46" s="518"/>
      <c r="DS46" s="518"/>
      <c r="DT46" s="518"/>
      <c r="DU46" s="518"/>
      <c r="DV46" s="518"/>
      <c r="DW46" s="518"/>
      <c r="DX46" s="518"/>
      <c r="DY46" s="518"/>
      <c r="DZ46" s="518"/>
      <c r="EA46" s="518"/>
      <c r="EB46" s="518"/>
      <c r="EC46" s="518"/>
      <c r="ED46" s="518"/>
      <c r="EE46" s="518"/>
      <c r="EF46" s="518"/>
      <c r="EG46" s="518"/>
      <c r="EH46" s="518"/>
      <c r="EI46" s="518"/>
      <c r="EJ46" s="518"/>
      <c r="EK46" s="518"/>
      <c r="EL46" s="518"/>
      <c r="EM46" s="518"/>
      <c r="EN46" s="518"/>
      <c r="EO46" s="518"/>
      <c r="EP46" s="518"/>
      <c r="EQ46" s="518"/>
      <c r="ER46" s="518"/>
      <c r="ES46" s="518"/>
      <c r="ET46" s="518"/>
      <c r="EU46" s="518"/>
      <c r="EV46" s="518"/>
      <c r="EW46" s="518"/>
      <c r="EX46" s="518"/>
      <c r="EY46" s="518"/>
      <c r="EZ46" s="518"/>
      <c r="FA46" s="518"/>
      <c r="FB46" s="518"/>
      <c r="FC46" s="518"/>
      <c r="FD46" s="518"/>
      <c r="FE46" s="518"/>
      <c r="FF46" s="518"/>
      <c r="FG46" s="518"/>
      <c r="FH46" s="518"/>
      <c r="FI46" s="518"/>
      <c r="FJ46" s="518"/>
      <c r="FK46" s="518"/>
      <c r="FL46" s="518"/>
      <c r="FM46" s="518"/>
      <c r="FN46" s="518"/>
      <c r="FO46" s="518"/>
      <c r="FP46" s="518"/>
      <c r="FQ46" s="518"/>
      <c r="FR46" s="518"/>
      <c r="FS46" s="518"/>
      <c r="FT46" s="518"/>
      <c r="FU46" s="518"/>
      <c r="FV46" s="518"/>
      <c r="FW46" s="518"/>
      <c r="FX46" s="518"/>
      <c r="FY46" s="518"/>
      <c r="FZ46" s="518"/>
      <c r="GA46" s="518"/>
      <c r="GB46" s="518"/>
      <c r="GC46" s="518"/>
      <c r="GD46" s="518"/>
      <c r="GE46" s="518"/>
      <c r="GF46" s="518"/>
      <c r="GG46" s="518"/>
      <c r="GH46" s="518"/>
      <c r="GI46" s="518"/>
      <c r="GJ46" s="518"/>
      <c r="GK46" s="518"/>
      <c r="GL46" s="518"/>
      <c r="GM46" s="518"/>
      <c r="GN46" s="518"/>
      <c r="GO46" s="518"/>
      <c r="GP46" s="518"/>
      <c r="GQ46" s="518"/>
      <c r="GR46" s="518"/>
      <c r="GS46" s="518"/>
      <c r="GT46" s="518"/>
      <c r="GU46" s="518"/>
      <c r="GV46" s="518"/>
      <c r="GW46" s="518"/>
      <c r="GX46" s="518"/>
      <c r="GY46" s="518"/>
      <c r="GZ46" s="518"/>
      <c r="HA46" s="518"/>
      <c r="HB46" s="518"/>
      <c r="HC46" s="518"/>
      <c r="HD46" s="518"/>
      <c r="HE46" s="518"/>
      <c r="HF46" s="518"/>
      <c r="HG46" s="518"/>
      <c r="HH46" s="518"/>
      <c r="HI46" s="518"/>
      <c r="HJ46" s="518"/>
      <c r="HK46" s="518"/>
      <c r="HL46" s="518"/>
      <c r="HM46" s="518"/>
      <c r="HN46" s="518"/>
      <c r="HO46" s="518"/>
      <c r="HP46" s="518"/>
      <c r="HQ46" s="518"/>
      <c r="HR46" s="518"/>
      <c r="HS46" s="518"/>
      <c r="HT46" s="518"/>
      <c r="HU46" s="518"/>
      <c r="HV46" s="518"/>
      <c r="HW46" s="518"/>
      <c r="HX46" s="518"/>
      <c r="HY46" s="518"/>
      <c r="HZ46" s="518"/>
      <c r="IA46" s="518"/>
      <c r="IB46" s="518"/>
      <c r="IC46" s="518"/>
      <c r="ID46" s="518"/>
      <c r="IE46" s="518"/>
      <c r="IF46" s="518"/>
      <c r="IG46" s="518"/>
      <c r="IH46" s="518"/>
      <c r="II46" s="518"/>
      <c r="IJ46" s="518"/>
      <c r="IK46" s="518"/>
      <c r="IL46" s="518"/>
      <c r="IM46" s="518"/>
      <c r="IN46" s="518"/>
      <c r="IO46" s="518"/>
      <c r="IP46" s="518"/>
      <c r="IQ46" s="518"/>
      <c r="IR46" s="518"/>
      <c r="IS46" s="518"/>
      <c r="IT46" s="518"/>
      <c r="IU46" s="518"/>
      <c r="IV46" s="518"/>
      <c r="IW46" s="518"/>
      <c r="IX46" s="518"/>
      <c r="IY46" s="518"/>
      <c r="IZ46" s="518"/>
      <c r="JA46" s="518"/>
      <c r="JB46" s="518"/>
      <c r="JC46" s="518"/>
      <c r="JD46" s="518"/>
      <c r="JE46" s="518"/>
      <c r="JF46" s="518"/>
      <c r="JG46" s="518"/>
      <c r="JH46" s="518"/>
      <c r="JI46" s="518"/>
      <c r="JJ46" s="518"/>
      <c r="JK46" s="518"/>
      <c r="JL46" s="518"/>
      <c r="JM46" s="518"/>
      <c r="JN46" s="518"/>
      <c r="JO46" s="518"/>
      <c r="JP46" s="518"/>
      <c r="JQ46" s="518"/>
      <c r="JR46" s="518"/>
      <c r="JS46" s="518"/>
      <c r="JT46" s="518"/>
      <c r="JU46" s="518"/>
      <c r="JV46" s="518"/>
      <c r="JW46" s="518"/>
      <c r="JX46" s="518"/>
      <c r="JY46" s="518"/>
      <c r="JZ46" s="518"/>
      <c r="KA46" s="518"/>
      <c r="KB46" s="518"/>
      <c r="KC46" s="518"/>
      <c r="KD46" s="518"/>
      <c r="KE46" s="518"/>
      <c r="KF46" s="518"/>
      <c r="KG46" s="518"/>
      <c r="KH46" s="518"/>
      <c r="KI46" s="518"/>
      <c r="KJ46" s="518"/>
      <c r="KK46" s="518"/>
      <c r="KL46" s="518"/>
      <c r="KM46" s="518"/>
      <c r="KN46" s="518"/>
      <c r="KO46" s="518"/>
      <c r="KP46" s="518"/>
      <c r="KQ46" s="518"/>
      <c r="KR46" s="518"/>
      <c r="KS46" s="518"/>
      <c r="KT46" s="518"/>
      <c r="KU46" s="518"/>
      <c r="KV46" s="518"/>
      <c r="KW46" s="518"/>
      <c r="KX46" s="518"/>
      <c r="KY46" s="518"/>
      <c r="KZ46" s="518"/>
      <c r="LA46" s="518"/>
      <c r="LB46" s="518"/>
      <c r="LC46" s="518"/>
      <c r="LD46" s="518"/>
      <c r="LE46" s="518"/>
      <c r="LF46" s="518"/>
      <c r="LG46" s="518"/>
      <c r="LH46" s="518"/>
      <c r="LI46" s="518"/>
      <c r="LJ46" s="518"/>
      <c r="LK46" s="518"/>
      <c r="LL46" s="518"/>
      <c r="LM46" s="518"/>
      <c r="LN46" s="518"/>
      <c r="LO46" s="518"/>
      <c r="LP46" s="518"/>
      <c r="LQ46" s="518"/>
      <c r="LR46" s="518"/>
      <c r="LS46" s="518"/>
      <c r="LT46" s="518"/>
      <c r="LU46" s="518"/>
      <c r="LV46" s="518"/>
      <c r="LW46" s="518"/>
      <c r="LX46" s="518"/>
      <c r="LY46" s="518"/>
      <c r="LZ46" s="518"/>
      <c r="MA46" s="518"/>
      <c r="MB46" s="518"/>
      <c r="MC46" s="518"/>
      <c r="MD46" s="518"/>
      <c r="ME46" s="518"/>
      <c r="MF46" s="518"/>
      <c r="MG46" s="518"/>
      <c r="MH46" s="518"/>
      <c r="MI46" s="518"/>
      <c r="MJ46" s="518"/>
      <c r="MK46" s="518"/>
      <c r="ML46" s="518"/>
      <c r="MM46" s="518"/>
      <c r="MN46" s="518"/>
      <c r="MO46" s="518"/>
      <c r="MP46" s="518"/>
      <c r="MQ46" s="518"/>
      <c r="MR46" s="518"/>
      <c r="MS46" s="518"/>
      <c r="MT46" s="518"/>
      <c r="MU46" s="518"/>
      <c r="MV46" s="518"/>
      <c r="MW46" s="518"/>
      <c r="MX46" s="518"/>
      <c r="MY46" s="518"/>
      <c r="MZ46" s="518"/>
      <c r="NA46" s="518"/>
      <c r="NB46" s="518"/>
      <c r="NC46" s="518"/>
      <c r="ND46" s="518"/>
      <c r="NE46" s="518"/>
      <c r="NF46" s="518"/>
      <c r="NG46" s="518"/>
      <c r="NH46" s="518"/>
      <c r="NI46" s="518"/>
      <c r="NJ46" s="518"/>
      <c r="NK46" s="518"/>
      <c r="NL46" s="518"/>
      <c r="NM46" s="518"/>
      <c r="NN46" s="518"/>
      <c r="NO46" s="518"/>
      <c r="NP46" s="518"/>
      <c r="NQ46" s="518"/>
      <c r="NR46" s="518"/>
      <c r="NS46" s="518"/>
      <c r="NT46" s="518"/>
      <c r="NU46" s="518"/>
      <c r="NV46" s="518"/>
      <c r="NW46" s="518"/>
      <c r="NX46" s="518"/>
      <c r="NY46" s="518"/>
      <c r="NZ46" s="518"/>
      <c r="OA46" s="518"/>
      <c r="OB46" s="518"/>
      <c r="OC46" s="518"/>
      <c r="OD46" s="518"/>
      <c r="OE46" s="518"/>
      <c r="OF46" s="518"/>
      <c r="OG46" s="518"/>
      <c r="OH46" s="518"/>
      <c r="OI46" s="518"/>
      <c r="OJ46" s="518"/>
      <c r="OK46" s="518"/>
      <c r="OL46" s="518"/>
      <c r="OM46" s="518"/>
      <c r="ON46" s="518"/>
      <c r="OO46" s="518"/>
      <c r="OP46" s="518"/>
      <c r="OQ46" s="518"/>
      <c r="OR46" s="518"/>
      <c r="OS46" s="518"/>
      <c r="OT46" s="518"/>
      <c r="OU46" s="518"/>
      <c r="OV46" s="518"/>
      <c r="OW46" s="518"/>
      <c r="OX46" s="518"/>
      <c r="OY46" s="518"/>
      <c r="OZ46" s="518"/>
      <c r="PA46" s="518"/>
      <c r="PB46" s="518"/>
      <c r="PC46" s="518"/>
      <c r="PD46" s="518"/>
      <c r="PE46" s="518"/>
      <c r="PF46" s="518"/>
      <c r="PG46" s="518"/>
      <c r="PH46" s="518"/>
      <c r="PI46" s="518"/>
      <c r="PJ46" s="518"/>
      <c r="PK46" s="518"/>
      <c r="PL46" s="518"/>
      <c r="PM46" s="518"/>
      <c r="PN46" s="518"/>
      <c r="PO46" s="518"/>
      <c r="PP46" s="518"/>
      <c r="PQ46" s="518"/>
      <c r="PR46" s="518"/>
      <c r="PS46" s="518"/>
      <c r="PT46" s="518"/>
      <c r="PU46" s="518"/>
      <c r="PV46" s="518"/>
      <c r="PW46" s="518"/>
      <c r="PX46" s="518"/>
      <c r="PY46" s="518"/>
      <c r="PZ46" s="518"/>
      <c r="QA46" s="518"/>
      <c r="QB46" s="518"/>
      <c r="QC46" s="518"/>
      <c r="QD46" s="518"/>
      <c r="QE46" s="518"/>
      <c r="QF46" s="518"/>
      <c r="QG46" s="518"/>
      <c r="QH46" s="518"/>
      <c r="QI46" s="518"/>
      <c r="QJ46" s="518"/>
      <c r="QK46" s="518"/>
      <c r="QL46" s="518"/>
      <c r="QM46" s="518"/>
      <c r="QN46" s="518"/>
      <c r="QO46" s="518"/>
      <c r="QP46" s="518"/>
      <c r="QQ46" s="518"/>
      <c r="QR46" s="518"/>
      <c r="QS46" s="518"/>
      <c r="QT46" s="518"/>
      <c r="QU46" s="518"/>
      <c r="QV46" s="518"/>
      <c r="QW46" s="518"/>
      <c r="QX46" s="518"/>
      <c r="QY46" s="518"/>
      <c r="QZ46" s="518"/>
      <c r="RA46" s="518"/>
      <c r="RB46" s="518"/>
      <c r="RC46" s="518"/>
      <c r="RD46" s="518"/>
      <c r="RE46" s="518"/>
      <c r="RF46" s="518"/>
      <c r="RG46" s="518"/>
      <c r="RH46" s="518"/>
      <c r="RI46" s="518"/>
      <c r="RJ46" s="518"/>
      <c r="RK46" s="518"/>
      <c r="RL46" s="518"/>
      <c r="RM46" s="518"/>
      <c r="RN46" s="518"/>
      <c r="RO46" s="518"/>
      <c r="RP46" s="518"/>
      <c r="RQ46" s="518"/>
      <c r="RR46" s="518"/>
      <c r="RS46" s="518"/>
      <c r="RT46" s="518"/>
      <c r="RU46" s="518"/>
      <c r="RV46" s="518"/>
      <c r="RW46" s="518"/>
      <c r="RX46" s="518"/>
      <c r="RY46" s="518"/>
      <c r="RZ46" s="518"/>
      <c r="SA46" s="518"/>
      <c r="SB46" s="518"/>
      <c r="SC46" s="518"/>
      <c r="SD46" s="518"/>
      <c r="SE46" s="518"/>
      <c r="SF46" s="518"/>
      <c r="SG46" s="518"/>
      <c r="SH46" s="518"/>
      <c r="SI46" s="518"/>
      <c r="SJ46" s="518"/>
      <c r="SK46" s="518"/>
      <c r="SL46" s="518"/>
      <c r="SM46" s="518"/>
      <c r="SN46" s="518"/>
      <c r="SO46" s="518"/>
      <c r="SP46" s="518"/>
      <c r="SQ46" s="518"/>
      <c r="SR46" s="518"/>
      <c r="SS46" s="518"/>
      <c r="ST46" s="518"/>
      <c r="SU46" s="518"/>
      <c r="SV46" s="518"/>
      <c r="SW46" s="518"/>
      <c r="SX46" s="518"/>
      <c r="SY46" s="518"/>
      <c r="SZ46" s="518"/>
      <c r="TA46" s="518"/>
      <c r="TB46" s="518"/>
      <c r="TC46" s="518"/>
      <c r="TD46" s="518"/>
      <c r="TE46" s="518"/>
      <c r="TF46" s="518"/>
      <c r="TG46" s="518"/>
      <c r="TH46" s="518"/>
      <c r="TI46" s="518"/>
      <c r="TJ46" s="518"/>
      <c r="TK46" s="518"/>
      <c r="TL46" s="518"/>
      <c r="TM46" s="518"/>
      <c r="TN46" s="518"/>
      <c r="TO46" s="518"/>
      <c r="TP46" s="518"/>
      <c r="TQ46" s="518"/>
      <c r="TR46" s="518"/>
      <c r="TS46" s="518"/>
      <c r="TT46" s="518"/>
      <c r="TU46" s="518"/>
      <c r="TV46" s="518"/>
      <c r="TW46" s="518"/>
      <c r="TX46" s="518"/>
      <c r="TY46" s="518"/>
      <c r="TZ46" s="518"/>
      <c r="UA46" s="518"/>
      <c r="UB46" s="518"/>
      <c r="UC46" s="518"/>
      <c r="UD46" s="518"/>
      <c r="UE46" s="518"/>
      <c r="UF46" s="518"/>
      <c r="UG46" s="518"/>
      <c r="UH46" s="518"/>
      <c r="UI46" s="518"/>
      <c r="UJ46" s="518"/>
      <c r="UK46" s="518"/>
      <c r="UL46" s="518"/>
      <c r="UM46" s="518"/>
      <c r="UN46" s="518"/>
      <c r="UO46" s="518"/>
      <c r="UP46" s="518"/>
      <c r="UQ46" s="518"/>
      <c r="UR46" s="518"/>
      <c r="US46" s="518"/>
      <c r="UT46" s="518"/>
      <c r="UU46" s="518"/>
      <c r="UV46" s="518"/>
      <c r="UW46" s="518"/>
      <c r="UX46" s="518"/>
      <c r="UY46" s="518"/>
      <c r="UZ46" s="518"/>
      <c r="VA46" s="518"/>
      <c r="VB46" s="518"/>
      <c r="VC46" s="518"/>
      <c r="VD46" s="518"/>
      <c r="VE46" s="518"/>
      <c r="VF46" s="518"/>
      <c r="VG46" s="518"/>
      <c r="VH46" s="518"/>
      <c r="VI46" s="518"/>
      <c r="VJ46" s="518"/>
      <c r="VK46" s="518"/>
      <c r="VL46" s="518"/>
      <c r="VM46" s="518"/>
      <c r="VN46" s="518"/>
      <c r="VO46" s="518"/>
      <c r="VP46" s="518"/>
      <c r="VQ46" s="518"/>
      <c r="VR46" s="518"/>
      <c r="VS46" s="518"/>
      <c r="VT46" s="518"/>
      <c r="VU46" s="518"/>
      <c r="VV46" s="518"/>
      <c r="VW46" s="518"/>
      <c r="VX46" s="518"/>
      <c r="VY46" s="518"/>
      <c r="VZ46" s="518"/>
      <c r="WA46" s="518"/>
      <c r="WB46" s="518"/>
      <c r="WC46" s="518"/>
      <c r="WD46" s="518"/>
      <c r="WE46" s="518"/>
      <c r="WF46" s="518"/>
      <c r="WG46" s="518"/>
      <c r="WH46" s="518"/>
      <c r="WI46" s="518"/>
      <c r="WJ46" s="518"/>
      <c r="WK46" s="518"/>
      <c r="WL46" s="518"/>
      <c r="WM46" s="518"/>
      <c r="WN46" s="518"/>
      <c r="WO46" s="518"/>
      <c r="WP46" s="518"/>
      <c r="WQ46" s="518"/>
      <c r="WR46" s="518"/>
      <c r="WS46" s="518"/>
      <c r="WT46" s="518"/>
      <c r="WU46" s="518"/>
      <c r="WV46" s="518"/>
      <c r="WW46" s="518"/>
      <c r="WX46" s="518"/>
      <c r="WY46" s="518"/>
      <c r="WZ46" s="518"/>
      <c r="XA46" s="518"/>
      <c r="XB46" s="518"/>
      <c r="XC46" s="518"/>
      <c r="XD46" s="518"/>
      <c r="XE46" s="518"/>
      <c r="XF46" s="518"/>
      <c r="XG46" s="518"/>
      <c r="XH46" s="518"/>
      <c r="XI46" s="518"/>
      <c r="XJ46" s="518"/>
      <c r="XK46" s="518"/>
      <c r="XL46" s="518"/>
      <c r="XM46" s="518"/>
      <c r="XN46" s="518"/>
      <c r="XO46" s="518"/>
      <c r="XP46" s="518"/>
      <c r="XQ46" s="518"/>
      <c r="XR46" s="518"/>
      <c r="XS46" s="518"/>
      <c r="XT46" s="518"/>
      <c r="XU46" s="518"/>
      <c r="XV46" s="518"/>
      <c r="XW46" s="518"/>
      <c r="XX46" s="518"/>
      <c r="XY46" s="518"/>
      <c r="XZ46" s="518"/>
      <c r="YA46" s="518"/>
      <c r="YB46" s="518"/>
      <c r="YC46" s="518"/>
      <c r="YD46" s="518"/>
      <c r="YE46" s="518"/>
      <c r="YF46" s="518"/>
      <c r="YG46" s="518"/>
      <c r="YH46" s="518"/>
      <c r="YI46" s="518"/>
      <c r="YJ46" s="518"/>
      <c r="YK46" s="518"/>
      <c r="YL46" s="518"/>
      <c r="YM46" s="518"/>
      <c r="YN46" s="518"/>
      <c r="YO46" s="518"/>
      <c r="YP46" s="518"/>
      <c r="YQ46" s="518"/>
      <c r="YR46" s="518"/>
      <c r="YS46" s="518"/>
      <c r="YT46" s="518"/>
      <c r="YU46" s="518"/>
      <c r="YV46" s="518"/>
      <c r="YW46" s="518"/>
      <c r="YX46" s="518"/>
      <c r="YY46" s="518"/>
      <c r="YZ46" s="518"/>
      <c r="ZA46" s="518"/>
      <c r="ZB46" s="518"/>
      <c r="ZC46" s="518"/>
      <c r="ZD46" s="518"/>
      <c r="ZE46" s="518"/>
      <c r="ZF46" s="518"/>
      <c r="ZG46" s="518"/>
      <c r="ZH46" s="518"/>
      <c r="ZI46" s="518"/>
      <c r="ZJ46" s="518"/>
      <c r="ZK46" s="518"/>
      <c r="ZL46" s="518"/>
      <c r="ZM46" s="518"/>
      <c r="ZN46" s="518"/>
      <c r="ZO46" s="518"/>
      <c r="ZP46" s="518"/>
      <c r="ZQ46" s="518"/>
      <c r="ZR46" s="518"/>
      <c r="ZS46" s="518"/>
      <c r="ZT46" s="518"/>
      <c r="ZU46" s="518"/>
      <c r="ZV46" s="518"/>
      <c r="ZW46" s="518"/>
      <c r="ZX46" s="518"/>
      <c r="ZY46" s="518"/>
      <c r="ZZ46" s="518"/>
      <c r="AAA46" s="518"/>
      <c r="AAB46" s="518"/>
      <c r="AAC46" s="518"/>
      <c r="AAD46" s="518"/>
      <c r="AAE46" s="518"/>
      <c r="AAF46" s="518"/>
      <c r="AAG46" s="518"/>
      <c r="AAH46" s="518"/>
      <c r="AAI46" s="518"/>
      <c r="AAJ46" s="518"/>
      <c r="AAK46" s="518"/>
      <c r="AAL46" s="518"/>
      <c r="AAM46" s="518"/>
      <c r="AAN46" s="518"/>
      <c r="AAO46" s="518"/>
      <c r="AAP46" s="518"/>
      <c r="AAQ46" s="518"/>
      <c r="AAR46" s="518"/>
      <c r="AAS46" s="518"/>
      <c r="AAT46" s="518"/>
      <c r="AAU46" s="518"/>
      <c r="AAV46" s="518"/>
      <c r="AAW46" s="518"/>
      <c r="AAX46" s="518"/>
      <c r="AAY46" s="518"/>
      <c r="AAZ46" s="518"/>
      <c r="ABA46" s="518"/>
      <c r="ABB46" s="518"/>
      <c r="ABC46" s="518"/>
      <c r="ABD46" s="518"/>
      <c r="ABE46" s="518"/>
      <c r="ABF46" s="518"/>
      <c r="ABG46" s="518"/>
      <c r="ABH46" s="518"/>
      <c r="ABI46" s="518"/>
      <c r="ABJ46" s="518"/>
      <c r="ABK46" s="518"/>
      <c r="ABL46" s="518"/>
      <c r="ABM46" s="518"/>
      <c r="ABN46" s="518"/>
      <c r="ABO46" s="518"/>
      <c r="ABP46" s="518"/>
      <c r="ABQ46" s="518"/>
      <c r="ABR46" s="518"/>
      <c r="ABS46" s="518"/>
      <c r="ABT46" s="518"/>
      <c r="ABU46" s="518"/>
      <c r="ABV46" s="518"/>
      <c r="ABW46" s="518"/>
      <c r="ABX46" s="518"/>
      <c r="ABY46" s="518"/>
      <c r="ABZ46" s="518"/>
      <c r="ACA46" s="518"/>
      <c r="ACB46" s="518"/>
      <c r="ACC46" s="518"/>
      <c r="ACD46" s="518"/>
      <c r="ACE46" s="518"/>
      <c r="ACF46" s="518"/>
      <c r="ACG46" s="518"/>
      <c r="ACH46" s="518"/>
      <c r="ACI46" s="518"/>
      <c r="ACJ46" s="518"/>
      <c r="ACK46" s="518"/>
      <c r="ACL46" s="518"/>
      <c r="ACM46" s="518"/>
      <c r="ACN46" s="518"/>
      <c r="ACO46" s="518"/>
      <c r="ACP46" s="518"/>
      <c r="ACQ46" s="518"/>
      <c r="ACR46" s="518"/>
      <c r="ACS46" s="518"/>
      <c r="ACT46" s="518"/>
      <c r="ACU46" s="518"/>
      <c r="ACV46" s="518"/>
      <c r="ACW46" s="518"/>
      <c r="ACX46" s="518"/>
      <c r="ACY46" s="518"/>
      <c r="ACZ46" s="518"/>
      <c r="ADA46" s="518"/>
      <c r="ADB46" s="518"/>
      <c r="ADC46" s="518"/>
      <c r="ADD46" s="518"/>
      <c r="ADE46" s="518"/>
      <c r="ADF46" s="518"/>
      <c r="ADG46" s="518"/>
      <c r="ADH46" s="518"/>
      <c r="ADI46" s="518"/>
      <c r="ADJ46" s="518"/>
      <c r="ADK46" s="518"/>
      <c r="ADL46" s="518"/>
      <c r="ADM46" s="518"/>
      <c r="ADN46" s="518"/>
      <c r="ADO46" s="518"/>
      <c r="ADP46" s="518"/>
      <c r="ADQ46" s="518"/>
      <c r="ADR46" s="518"/>
      <c r="ADS46" s="518"/>
      <c r="ADT46" s="518"/>
      <c r="ADU46" s="518"/>
      <c r="ADV46" s="518"/>
      <c r="ADW46" s="518"/>
      <c r="ADX46" s="518"/>
      <c r="ADY46" s="518"/>
      <c r="ADZ46" s="518"/>
      <c r="AEA46" s="518"/>
      <c r="AEB46" s="518"/>
      <c r="AEC46" s="518"/>
      <c r="AED46" s="518"/>
      <c r="AEE46" s="518"/>
      <c r="AEF46" s="518"/>
      <c r="AEG46" s="518"/>
      <c r="AEH46" s="518"/>
      <c r="AEI46" s="518"/>
      <c r="AEJ46" s="518"/>
      <c r="AEK46" s="518"/>
      <c r="AEL46" s="518"/>
      <c r="AEM46" s="518"/>
      <c r="AEN46" s="518"/>
      <c r="AEO46" s="518"/>
      <c r="AEP46" s="518"/>
      <c r="AEQ46" s="518"/>
      <c r="AER46" s="518"/>
      <c r="AES46" s="518"/>
      <c r="AET46" s="518"/>
      <c r="AEU46" s="518"/>
      <c r="AEV46" s="518"/>
      <c r="AEW46" s="518"/>
      <c r="AEX46" s="518"/>
      <c r="AEY46" s="518"/>
      <c r="AEZ46" s="518"/>
      <c r="AFA46" s="518"/>
      <c r="AFB46" s="518"/>
      <c r="AFC46" s="518"/>
      <c r="AFD46" s="518"/>
      <c r="AFE46" s="518"/>
      <c r="AFF46" s="518"/>
      <c r="AFG46" s="518"/>
      <c r="AFH46" s="518"/>
      <c r="AFI46" s="518"/>
      <c r="AFJ46" s="518"/>
      <c r="AFK46" s="518"/>
      <c r="AFL46" s="518"/>
      <c r="AFM46" s="518"/>
      <c r="AFN46" s="518"/>
      <c r="AFO46" s="518"/>
      <c r="AFP46" s="518"/>
      <c r="AFQ46" s="518"/>
      <c r="AFR46" s="518"/>
      <c r="AFS46" s="518"/>
      <c r="AFT46" s="518"/>
      <c r="AFU46" s="518"/>
      <c r="AFV46" s="518"/>
      <c r="AFW46" s="518"/>
      <c r="AFX46" s="518"/>
      <c r="AFY46" s="518"/>
      <c r="AFZ46" s="518"/>
      <c r="AGA46" s="518"/>
      <c r="AGB46" s="518"/>
      <c r="AGC46" s="518"/>
      <c r="AGD46" s="518"/>
      <c r="AGE46" s="518"/>
      <c r="AGF46" s="518"/>
      <c r="AGG46" s="518"/>
      <c r="AGH46" s="518"/>
      <c r="AGI46" s="518"/>
      <c r="AGJ46" s="518"/>
      <c r="AGK46" s="518"/>
      <c r="AGL46" s="518"/>
      <c r="AGM46" s="518"/>
      <c r="AGN46" s="518"/>
      <c r="AGO46" s="518"/>
      <c r="AGP46" s="518"/>
      <c r="AGQ46" s="518"/>
      <c r="AGR46" s="518"/>
      <c r="AGS46" s="518"/>
      <c r="AGT46" s="518"/>
      <c r="AGU46" s="518"/>
      <c r="AGV46" s="518"/>
      <c r="AGW46" s="518"/>
      <c r="AGX46" s="518"/>
      <c r="AGY46" s="518"/>
      <c r="AGZ46" s="518"/>
      <c r="AHA46" s="518"/>
      <c r="AHB46" s="518"/>
      <c r="AHC46" s="518"/>
      <c r="AHD46" s="518"/>
      <c r="AHE46" s="518"/>
      <c r="AHF46" s="518"/>
      <c r="AHG46" s="518"/>
      <c r="AHH46" s="518"/>
      <c r="AHI46" s="518"/>
      <c r="AHJ46" s="518"/>
      <c r="AHK46" s="518"/>
      <c r="AHL46" s="518"/>
      <c r="AHM46" s="518"/>
      <c r="AHN46" s="518"/>
      <c r="AHO46" s="518"/>
      <c r="AHP46" s="518"/>
      <c r="AHQ46" s="518"/>
      <c r="AHR46" s="518"/>
      <c r="AHS46" s="518"/>
      <c r="AHT46" s="518"/>
      <c r="AHU46" s="518"/>
      <c r="AHV46" s="518"/>
      <c r="AHW46" s="518"/>
      <c r="AHX46" s="518"/>
      <c r="AHY46" s="518"/>
      <c r="AHZ46" s="518"/>
      <c r="AIA46" s="518"/>
      <c r="AIB46" s="518"/>
      <c r="AIC46" s="518"/>
      <c r="AID46" s="518"/>
      <c r="AIE46" s="518"/>
      <c r="AIF46" s="518"/>
      <c r="AIG46" s="518"/>
      <c r="AIH46" s="518"/>
      <c r="AII46" s="518"/>
      <c r="AIJ46" s="518"/>
      <c r="AIK46" s="518"/>
      <c r="AIL46" s="518"/>
      <c r="AIM46" s="518"/>
      <c r="AIN46" s="518"/>
      <c r="AIO46" s="518"/>
      <c r="AIP46" s="518"/>
      <c r="AIQ46" s="518"/>
      <c r="AIR46" s="518"/>
      <c r="AIS46" s="518"/>
      <c r="AIT46" s="518"/>
      <c r="AIU46" s="518"/>
      <c r="AIV46" s="518"/>
      <c r="AIW46" s="518"/>
      <c r="AIX46" s="518"/>
      <c r="AIY46" s="518"/>
      <c r="AIZ46" s="518"/>
      <c r="AJA46" s="518"/>
      <c r="AJB46" s="518"/>
      <c r="AJC46" s="518"/>
      <c r="AJD46" s="518"/>
      <c r="AJE46" s="518"/>
      <c r="AJF46" s="518"/>
      <c r="AJG46" s="518"/>
      <c r="AJH46" s="518"/>
      <c r="AJI46" s="518"/>
      <c r="AJJ46" s="518"/>
      <c r="AJK46" s="518"/>
      <c r="AJL46" s="518"/>
      <c r="AJM46" s="518"/>
      <c r="AJN46" s="518"/>
      <c r="AJO46" s="518"/>
      <c r="AJP46" s="518"/>
      <c r="AJQ46" s="518"/>
      <c r="AJR46" s="518"/>
      <c r="AJS46" s="518"/>
      <c r="AJT46" s="518"/>
      <c r="AJU46" s="518"/>
      <c r="AJV46" s="518"/>
      <c r="AJW46" s="518"/>
      <c r="AJX46" s="518"/>
      <c r="AJY46" s="518"/>
      <c r="AJZ46" s="518"/>
      <c r="AKA46" s="518"/>
      <c r="AKB46" s="518"/>
      <c r="AKC46" s="518"/>
      <c r="AKD46" s="518"/>
      <c r="AKE46" s="518"/>
      <c r="AKF46" s="518"/>
      <c r="AKG46" s="518"/>
      <c r="AKH46" s="518"/>
      <c r="AKI46" s="518"/>
      <c r="AKJ46" s="518"/>
      <c r="AKK46" s="518"/>
      <c r="AKL46" s="518"/>
      <c r="AKM46" s="518"/>
      <c r="AKN46" s="518"/>
      <c r="AKO46" s="518"/>
      <c r="AKP46" s="518"/>
      <c r="AKQ46" s="518"/>
      <c r="AKR46" s="518"/>
      <c r="AKS46" s="518"/>
      <c r="AKT46" s="518"/>
      <c r="AKU46" s="518"/>
      <c r="AKV46" s="518"/>
      <c r="AKW46" s="518"/>
      <c r="AKX46" s="518"/>
      <c r="AKY46" s="518"/>
      <c r="AKZ46" s="518"/>
      <c r="ALA46" s="518"/>
      <c r="ALB46" s="518"/>
      <c r="ALC46" s="518"/>
      <c r="ALD46" s="518"/>
      <c r="ALE46" s="518"/>
      <c r="ALF46" s="518"/>
      <c r="ALG46" s="518"/>
      <c r="ALH46" s="518"/>
      <c r="ALI46" s="518"/>
      <c r="ALJ46" s="518"/>
      <c r="ALK46" s="518"/>
      <c r="ALL46" s="518"/>
      <c r="ALM46" s="518"/>
      <c r="ALN46" s="518"/>
      <c r="ALO46" s="518"/>
      <c r="ALP46" s="518"/>
      <c r="ALQ46" s="518"/>
      <c r="ALR46" s="518"/>
      <c r="ALS46" s="518"/>
      <c r="ALT46" s="518"/>
      <c r="ALU46" s="518"/>
      <c r="ALV46" s="518"/>
      <c r="ALW46" s="518"/>
      <c r="ALX46" s="518"/>
      <c r="ALY46" s="518"/>
      <c r="ALZ46" s="518"/>
      <c r="AMA46" s="518"/>
      <c r="AMB46" s="518"/>
      <c r="AMC46" s="518"/>
      <c r="AMD46" s="518"/>
      <c r="AME46" s="518"/>
      <c r="AMF46" s="518"/>
      <c r="AMG46" s="518"/>
      <c r="AMH46" s="518"/>
    </row>
    <row r="47" spans="2:1022" s="514" customFormat="1" ht="20" hidden="1" customHeight="1" x14ac:dyDescent="0.3">
      <c r="B47" s="885">
        <v>2</v>
      </c>
      <c r="C47" s="544" t="s">
        <v>292</v>
      </c>
      <c r="D47" s="545"/>
      <c r="E47" s="545"/>
      <c r="F47" s="546">
        <v>2008</v>
      </c>
      <c r="G47" s="546">
        <v>1</v>
      </c>
      <c r="H47" s="549"/>
      <c r="I47" s="531" t="s">
        <v>125</v>
      </c>
      <c r="J47" s="886"/>
      <c r="K47" s="886"/>
      <c r="L47" s="886"/>
      <c r="M47" s="886"/>
      <c r="N47" s="884" t="s">
        <v>409</v>
      </c>
      <c r="O47" s="884"/>
      <c r="P47" s="541" t="s">
        <v>410</v>
      </c>
      <c r="Q47" s="541"/>
      <c r="R47" s="572">
        <f t="shared" ref="R47:R55" si="8">IF(B47=1,20,IF(B47=2,18,IF(B47=3,16,IF(B47&gt;19,0,19-B47))))</f>
        <v>18</v>
      </c>
      <c r="S47" s="518"/>
      <c r="T47" s="518"/>
      <c r="U47" s="518"/>
      <c r="V47" s="518"/>
      <c r="W47" s="518"/>
      <c r="X47" s="518"/>
      <c r="Y47" s="518"/>
      <c r="Z47" s="518"/>
      <c r="AA47" s="518"/>
      <c r="AB47" s="518"/>
      <c r="AC47" s="518"/>
      <c r="AD47" s="518"/>
      <c r="AE47" s="518"/>
      <c r="AF47" s="518"/>
      <c r="AG47" s="518"/>
      <c r="AH47" s="518"/>
      <c r="AI47" s="518"/>
      <c r="AJ47" s="518"/>
      <c r="AK47" s="518"/>
      <c r="AL47" s="518"/>
      <c r="AM47" s="518"/>
      <c r="AN47" s="518"/>
      <c r="AO47" s="518"/>
      <c r="AP47" s="518"/>
      <c r="AQ47" s="518"/>
      <c r="AR47" s="518"/>
      <c r="AS47" s="518"/>
      <c r="AT47" s="518"/>
      <c r="AU47" s="518"/>
      <c r="AV47" s="518"/>
      <c r="AW47" s="518"/>
      <c r="AX47" s="518"/>
      <c r="AY47" s="518"/>
      <c r="AZ47" s="518"/>
      <c r="BA47" s="518"/>
      <c r="BB47" s="518"/>
      <c r="BC47" s="518"/>
      <c r="BD47" s="518"/>
      <c r="BE47" s="518"/>
      <c r="BF47" s="518"/>
      <c r="BG47" s="518"/>
      <c r="BH47" s="518"/>
      <c r="BI47" s="518"/>
      <c r="BJ47" s="518"/>
      <c r="BK47" s="518"/>
      <c r="BL47" s="518"/>
      <c r="BM47" s="518"/>
      <c r="BN47" s="518"/>
      <c r="BO47" s="518"/>
      <c r="BP47" s="518"/>
      <c r="BQ47" s="518"/>
      <c r="BR47" s="518"/>
      <c r="BS47" s="518"/>
      <c r="BT47" s="518"/>
      <c r="BU47" s="518"/>
      <c r="BV47" s="518"/>
      <c r="BW47" s="518"/>
      <c r="BX47" s="518"/>
      <c r="BY47" s="518"/>
      <c r="BZ47" s="518"/>
      <c r="CA47" s="518"/>
      <c r="CB47" s="518"/>
      <c r="CC47" s="518"/>
      <c r="CD47" s="518"/>
      <c r="CE47" s="518"/>
      <c r="CF47" s="518"/>
      <c r="CG47" s="518"/>
      <c r="CH47" s="518"/>
      <c r="CI47" s="518"/>
      <c r="CJ47" s="518"/>
      <c r="CK47" s="518"/>
      <c r="CL47" s="518"/>
      <c r="CM47" s="518"/>
      <c r="CN47" s="518"/>
      <c r="CO47" s="518"/>
      <c r="CP47" s="518"/>
      <c r="CQ47" s="518"/>
      <c r="CR47" s="518"/>
      <c r="CS47" s="518"/>
      <c r="CT47" s="518"/>
      <c r="CU47" s="518"/>
      <c r="CV47" s="518"/>
      <c r="CW47" s="518"/>
      <c r="CX47" s="518"/>
      <c r="CY47" s="518"/>
      <c r="CZ47" s="518"/>
      <c r="DA47" s="518"/>
      <c r="DB47" s="518"/>
      <c r="DC47" s="518"/>
      <c r="DD47" s="518"/>
      <c r="DE47" s="518"/>
      <c r="DF47" s="518"/>
      <c r="DG47" s="518"/>
      <c r="DH47" s="518"/>
      <c r="DI47" s="518"/>
      <c r="DJ47" s="518"/>
      <c r="DK47" s="518"/>
      <c r="DL47" s="518"/>
      <c r="DM47" s="518"/>
      <c r="DN47" s="518"/>
      <c r="DO47" s="518"/>
      <c r="DP47" s="518"/>
      <c r="DQ47" s="518"/>
      <c r="DR47" s="518"/>
      <c r="DS47" s="518"/>
      <c r="DT47" s="518"/>
      <c r="DU47" s="518"/>
      <c r="DV47" s="518"/>
      <c r="DW47" s="518"/>
      <c r="DX47" s="518"/>
      <c r="DY47" s="518"/>
      <c r="DZ47" s="518"/>
      <c r="EA47" s="518"/>
      <c r="EB47" s="518"/>
      <c r="EC47" s="518"/>
      <c r="ED47" s="518"/>
      <c r="EE47" s="518"/>
      <c r="EF47" s="518"/>
      <c r="EG47" s="518"/>
      <c r="EH47" s="518"/>
      <c r="EI47" s="518"/>
      <c r="EJ47" s="518"/>
      <c r="EK47" s="518"/>
      <c r="EL47" s="518"/>
      <c r="EM47" s="518"/>
      <c r="EN47" s="518"/>
      <c r="EO47" s="518"/>
      <c r="EP47" s="518"/>
      <c r="EQ47" s="518"/>
      <c r="ER47" s="518"/>
      <c r="ES47" s="518"/>
      <c r="ET47" s="518"/>
      <c r="EU47" s="518"/>
      <c r="EV47" s="518"/>
      <c r="EW47" s="518"/>
      <c r="EX47" s="518"/>
      <c r="EY47" s="518"/>
      <c r="EZ47" s="518"/>
      <c r="FA47" s="518"/>
      <c r="FB47" s="518"/>
      <c r="FC47" s="518"/>
      <c r="FD47" s="518"/>
      <c r="FE47" s="518"/>
      <c r="FF47" s="518"/>
      <c r="FG47" s="518"/>
      <c r="FH47" s="518"/>
      <c r="FI47" s="518"/>
      <c r="FJ47" s="518"/>
      <c r="FK47" s="518"/>
      <c r="FL47" s="518"/>
      <c r="FM47" s="518"/>
      <c r="FN47" s="518"/>
      <c r="FO47" s="518"/>
      <c r="FP47" s="518"/>
      <c r="FQ47" s="518"/>
      <c r="FR47" s="518"/>
      <c r="FS47" s="518"/>
      <c r="FT47" s="518"/>
      <c r="FU47" s="518"/>
      <c r="FV47" s="518"/>
      <c r="FW47" s="518"/>
      <c r="FX47" s="518"/>
      <c r="FY47" s="518"/>
      <c r="FZ47" s="518"/>
      <c r="GA47" s="518"/>
      <c r="GB47" s="518"/>
      <c r="GC47" s="518"/>
      <c r="GD47" s="518"/>
      <c r="GE47" s="518"/>
      <c r="GF47" s="518"/>
      <c r="GG47" s="518"/>
      <c r="GH47" s="518"/>
      <c r="GI47" s="518"/>
      <c r="GJ47" s="518"/>
      <c r="GK47" s="518"/>
      <c r="GL47" s="518"/>
      <c r="GM47" s="518"/>
      <c r="GN47" s="518"/>
      <c r="GO47" s="518"/>
      <c r="GP47" s="518"/>
      <c r="GQ47" s="518"/>
      <c r="GR47" s="518"/>
      <c r="GS47" s="518"/>
      <c r="GT47" s="518"/>
      <c r="GU47" s="518"/>
      <c r="GV47" s="518"/>
      <c r="GW47" s="518"/>
      <c r="GX47" s="518"/>
      <c r="GY47" s="518"/>
      <c r="GZ47" s="518"/>
      <c r="HA47" s="518"/>
      <c r="HB47" s="518"/>
      <c r="HC47" s="518"/>
      <c r="HD47" s="518"/>
      <c r="HE47" s="518"/>
      <c r="HF47" s="518"/>
      <c r="HG47" s="518"/>
      <c r="HH47" s="518"/>
      <c r="HI47" s="518"/>
      <c r="HJ47" s="518"/>
      <c r="HK47" s="518"/>
      <c r="HL47" s="518"/>
      <c r="HM47" s="518"/>
      <c r="HN47" s="518"/>
      <c r="HO47" s="518"/>
      <c r="HP47" s="518"/>
      <c r="HQ47" s="518"/>
      <c r="HR47" s="518"/>
      <c r="HS47" s="518"/>
      <c r="HT47" s="518"/>
      <c r="HU47" s="518"/>
      <c r="HV47" s="518"/>
      <c r="HW47" s="518"/>
      <c r="HX47" s="518"/>
      <c r="HY47" s="518"/>
      <c r="HZ47" s="518"/>
      <c r="IA47" s="518"/>
      <c r="IB47" s="518"/>
      <c r="IC47" s="518"/>
      <c r="ID47" s="518"/>
      <c r="IE47" s="518"/>
      <c r="IF47" s="518"/>
      <c r="IG47" s="518"/>
      <c r="IH47" s="518"/>
      <c r="II47" s="518"/>
      <c r="IJ47" s="518"/>
      <c r="IK47" s="518"/>
      <c r="IL47" s="518"/>
      <c r="IM47" s="518"/>
      <c r="IN47" s="518"/>
      <c r="IO47" s="518"/>
      <c r="IP47" s="518"/>
      <c r="IQ47" s="518"/>
      <c r="IR47" s="518"/>
      <c r="IS47" s="518"/>
      <c r="IT47" s="518"/>
      <c r="IU47" s="518"/>
      <c r="IV47" s="518"/>
      <c r="IW47" s="518"/>
      <c r="IX47" s="518"/>
      <c r="IY47" s="518"/>
      <c r="IZ47" s="518"/>
      <c r="JA47" s="518"/>
      <c r="JB47" s="518"/>
      <c r="JC47" s="518"/>
      <c r="JD47" s="518"/>
      <c r="JE47" s="518"/>
      <c r="JF47" s="518"/>
      <c r="JG47" s="518"/>
      <c r="JH47" s="518"/>
      <c r="JI47" s="518"/>
      <c r="JJ47" s="518"/>
      <c r="JK47" s="518"/>
      <c r="JL47" s="518"/>
      <c r="JM47" s="518"/>
      <c r="JN47" s="518"/>
      <c r="JO47" s="518"/>
      <c r="JP47" s="518"/>
      <c r="JQ47" s="518"/>
      <c r="JR47" s="518"/>
      <c r="JS47" s="518"/>
      <c r="JT47" s="518"/>
      <c r="JU47" s="518"/>
      <c r="JV47" s="518"/>
      <c r="JW47" s="518"/>
      <c r="JX47" s="518"/>
      <c r="JY47" s="518"/>
      <c r="JZ47" s="518"/>
      <c r="KA47" s="518"/>
      <c r="KB47" s="518"/>
      <c r="KC47" s="518"/>
      <c r="KD47" s="518"/>
      <c r="KE47" s="518"/>
      <c r="KF47" s="518"/>
      <c r="KG47" s="518"/>
      <c r="KH47" s="518"/>
      <c r="KI47" s="518"/>
      <c r="KJ47" s="518"/>
      <c r="KK47" s="518"/>
      <c r="KL47" s="518"/>
      <c r="KM47" s="518"/>
      <c r="KN47" s="518"/>
      <c r="KO47" s="518"/>
      <c r="KP47" s="518"/>
      <c r="KQ47" s="518"/>
      <c r="KR47" s="518"/>
      <c r="KS47" s="518"/>
      <c r="KT47" s="518"/>
      <c r="KU47" s="518"/>
      <c r="KV47" s="518"/>
      <c r="KW47" s="518"/>
      <c r="KX47" s="518"/>
      <c r="KY47" s="518"/>
      <c r="KZ47" s="518"/>
      <c r="LA47" s="518"/>
      <c r="LB47" s="518"/>
      <c r="LC47" s="518"/>
      <c r="LD47" s="518"/>
      <c r="LE47" s="518"/>
      <c r="LF47" s="518"/>
      <c r="LG47" s="518"/>
      <c r="LH47" s="518"/>
      <c r="LI47" s="518"/>
      <c r="LJ47" s="518"/>
      <c r="LK47" s="518"/>
      <c r="LL47" s="518"/>
      <c r="LM47" s="518"/>
      <c r="LN47" s="518"/>
      <c r="LO47" s="518"/>
      <c r="LP47" s="518"/>
      <c r="LQ47" s="518"/>
      <c r="LR47" s="518"/>
      <c r="LS47" s="518"/>
      <c r="LT47" s="518"/>
      <c r="LU47" s="518"/>
      <c r="LV47" s="518"/>
      <c r="LW47" s="518"/>
      <c r="LX47" s="518"/>
      <c r="LY47" s="518"/>
      <c r="LZ47" s="518"/>
      <c r="MA47" s="518"/>
      <c r="MB47" s="518"/>
      <c r="MC47" s="518"/>
      <c r="MD47" s="518"/>
      <c r="ME47" s="518"/>
      <c r="MF47" s="518"/>
      <c r="MG47" s="518"/>
      <c r="MH47" s="518"/>
      <c r="MI47" s="518"/>
      <c r="MJ47" s="518"/>
      <c r="MK47" s="518"/>
      <c r="ML47" s="518"/>
      <c r="MM47" s="518"/>
      <c r="MN47" s="518"/>
      <c r="MO47" s="518"/>
      <c r="MP47" s="518"/>
      <c r="MQ47" s="518"/>
      <c r="MR47" s="518"/>
      <c r="MS47" s="518"/>
      <c r="MT47" s="518"/>
      <c r="MU47" s="518"/>
      <c r="MV47" s="518"/>
      <c r="MW47" s="518"/>
      <c r="MX47" s="518"/>
      <c r="MY47" s="518"/>
      <c r="MZ47" s="518"/>
      <c r="NA47" s="518"/>
      <c r="NB47" s="518"/>
      <c r="NC47" s="518"/>
      <c r="ND47" s="518"/>
      <c r="NE47" s="518"/>
      <c r="NF47" s="518"/>
      <c r="NG47" s="518"/>
      <c r="NH47" s="518"/>
      <c r="NI47" s="518"/>
      <c r="NJ47" s="518"/>
      <c r="NK47" s="518"/>
      <c r="NL47" s="518"/>
      <c r="NM47" s="518"/>
      <c r="NN47" s="518"/>
      <c r="NO47" s="518"/>
      <c r="NP47" s="518"/>
      <c r="NQ47" s="518"/>
      <c r="NR47" s="518"/>
      <c r="NS47" s="518"/>
      <c r="NT47" s="518"/>
      <c r="NU47" s="518"/>
      <c r="NV47" s="518"/>
      <c r="NW47" s="518"/>
      <c r="NX47" s="518"/>
      <c r="NY47" s="518"/>
      <c r="NZ47" s="518"/>
      <c r="OA47" s="518"/>
      <c r="OB47" s="518"/>
      <c r="OC47" s="518"/>
      <c r="OD47" s="518"/>
      <c r="OE47" s="518"/>
      <c r="OF47" s="518"/>
      <c r="OG47" s="518"/>
      <c r="OH47" s="518"/>
      <c r="OI47" s="518"/>
      <c r="OJ47" s="518"/>
      <c r="OK47" s="518"/>
      <c r="OL47" s="518"/>
      <c r="OM47" s="518"/>
      <c r="ON47" s="518"/>
      <c r="OO47" s="518"/>
      <c r="OP47" s="518"/>
      <c r="OQ47" s="518"/>
      <c r="OR47" s="518"/>
      <c r="OS47" s="518"/>
      <c r="OT47" s="518"/>
      <c r="OU47" s="518"/>
      <c r="OV47" s="518"/>
      <c r="OW47" s="518"/>
      <c r="OX47" s="518"/>
      <c r="OY47" s="518"/>
      <c r="OZ47" s="518"/>
      <c r="PA47" s="518"/>
      <c r="PB47" s="518"/>
      <c r="PC47" s="518"/>
      <c r="PD47" s="518"/>
      <c r="PE47" s="518"/>
      <c r="PF47" s="518"/>
      <c r="PG47" s="518"/>
      <c r="PH47" s="518"/>
      <c r="PI47" s="518"/>
      <c r="PJ47" s="518"/>
      <c r="PK47" s="518"/>
      <c r="PL47" s="518"/>
      <c r="PM47" s="518"/>
      <c r="PN47" s="518"/>
      <c r="PO47" s="518"/>
      <c r="PP47" s="518"/>
      <c r="PQ47" s="518"/>
      <c r="PR47" s="518"/>
      <c r="PS47" s="518"/>
      <c r="PT47" s="518"/>
      <c r="PU47" s="518"/>
      <c r="PV47" s="518"/>
      <c r="PW47" s="518"/>
      <c r="PX47" s="518"/>
      <c r="PY47" s="518"/>
      <c r="PZ47" s="518"/>
      <c r="QA47" s="518"/>
      <c r="QB47" s="518"/>
      <c r="QC47" s="518"/>
      <c r="QD47" s="518"/>
      <c r="QE47" s="518"/>
      <c r="QF47" s="518"/>
      <c r="QG47" s="518"/>
      <c r="QH47" s="518"/>
      <c r="QI47" s="518"/>
      <c r="QJ47" s="518"/>
      <c r="QK47" s="518"/>
      <c r="QL47" s="518"/>
      <c r="QM47" s="518"/>
      <c r="QN47" s="518"/>
      <c r="QO47" s="518"/>
      <c r="QP47" s="518"/>
      <c r="QQ47" s="518"/>
      <c r="QR47" s="518"/>
      <c r="QS47" s="518"/>
      <c r="QT47" s="518"/>
      <c r="QU47" s="518"/>
      <c r="QV47" s="518"/>
      <c r="QW47" s="518"/>
      <c r="QX47" s="518"/>
      <c r="QY47" s="518"/>
      <c r="QZ47" s="518"/>
      <c r="RA47" s="518"/>
      <c r="RB47" s="518"/>
      <c r="RC47" s="518"/>
      <c r="RD47" s="518"/>
      <c r="RE47" s="518"/>
      <c r="RF47" s="518"/>
      <c r="RG47" s="518"/>
      <c r="RH47" s="518"/>
      <c r="RI47" s="518"/>
      <c r="RJ47" s="518"/>
      <c r="RK47" s="518"/>
      <c r="RL47" s="518"/>
      <c r="RM47" s="518"/>
      <c r="RN47" s="518"/>
      <c r="RO47" s="518"/>
      <c r="RP47" s="518"/>
      <c r="RQ47" s="518"/>
      <c r="RR47" s="518"/>
      <c r="RS47" s="518"/>
      <c r="RT47" s="518"/>
      <c r="RU47" s="518"/>
      <c r="RV47" s="518"/>
      <c r="RW47" s="518"/>
      <c r="RX47" s="518"/>
      <c r="RY47" s="518"/>
      <c r="RZ47" s="518"/>
      <c r="SA47" s="518"/>
      <c r="SB47" s="518"/>
      <c r="SC47" s="518"/>
      <c r="SD47" s="518"/>
      <c r="SE47" s="518"/>
      <c r="SF47" s="518"/>
      <c r="SG47" s="518"/>
      <c r="SH47" s="518"/>
      <c r="SI47" s="518"/>
      <c r="SJ47" s="518"/>
      <c r="SK47" s="518"/>
      <c r="SL47" s="518"/>
      <c r="SM47" s="518"/>
      <c r="SN47" s="518"/>
      <c r="SO47" s="518"/>
      <c r="SP47" s="518"/>
      <c r="SQ47" s="518"/>
      <c r="SR47" s="518"/>
      <c r="SS47" s="518"/>
      <c r="ST47" s="518"/>
      <c r="SU47" s="518"/>
      <c r="SV47" s="518"/>
      <c r="SW47" s="518"/>
      <c r="SX47" s="518"/>
      <c r="SY47" s="518"/>
      <c r="SZ47" s="518"/>
      <c r="TA47" s="518"/>
      <c r="TB47" s="518"/>
      <c r="TC47" s="518"/>
      <c r="TD47" s="518"/>
      <c r="TE47" s="518"/>
      <c r="TF47" s="518"/>
      <c r="TG47" s="518"/>
      <c r="TH47" s="518"/>
      <c r="TI47" s="518"/>
      <c r="TJ47" s="518"/>
      <c r="TK47" s="518"/>
      <c r="TL47" s="518"/>
      <c r="TM47" s="518"/>
      <c r="TN47" s="518"/>
      <c r="TO47" s="518"/>
      <c r="TP47" s="518"/>
      <c r="TQ47" s="518"/>
      <c r="TR47" s="518"/>
      <c r="TS47" s="518"/>
      <c r="TT47" s="518"/>
      <c r="TU47" s="518"/>
      <c r="TV47" s="518"/>
      <c r="TW47" s="518"/>
      <c r="TX47" s="518"/>
      <c r="TY47" s="518"/>
      <c r="TZ47" s="518"/>
      <c r="UA47" s="518"/>
      <c r="UB47" s="518"/>
      <c r="UC47" s="518"/>
      <c r="UD47" s="518"/>
      <c r="UE47" s="518"/>
      <c r="UF47" s="518"/>
      <c r="UG47" s="518"/>
      <c r="UH47" s="518"/>
      <c r="UI47" s="518"/>
      <c r="UJ47" s="518"/>
      <c r="UK47" s="518"/>
      <c r="UL47" s="518"/>
      <c r="UM47" s="518"/>
      <c r="UN47" s="518"/>
      <c r="UO47" s="518"/>
      <c r="UP47" s="518"/>
      <c r="UQ47" s="518"/>
      <c r="UR47" s="518"/>
      <c r="US47" s="518"/>
      <c r="UT47" s="518"/>
      <c r="UU47" s="518"/>
      <c r="UV47" s="518"/>
      <c r="UW47" s="518"/>
      <c r="UX47" s="518"/>
      <c r="UY47" s="518"/>
      <c r="UZ47" s="518"/>
      <c r="VA47" s="518"/>
      <c r="VB47" s="518"/>
      <c r="VC47" s="518"/>
      <c r="VD47" s="518"/>
      <c r="VE47" s="518"/>
      <c r="VF47" s="518"/>
      <c r="VG47" s="518"/>
      <c r="VH47" s="518"/>
      <c r="VI47" s="518"/>
      <c r="VJ47" s="518"/>
      <c r="VK47" s="518"/>
      <c r="VL47" s="518"/>
      <c r="VM47" s="518"/>
      <c r="VN47" s="518"/>
      <c r="VO47" s="518"/>
      <c r="VP47" s="518"/>
      <c r="VQ47" s="518"/>
      <c r="VR47" s="518"/>
      <c r="VS47" s="518"/>
      <c r="VT47" s="518"/>
      <c r="VU47" s="518"/>
      <c r="VV47" s="518"/>
      <c r="VW47" s="518"/>
      <c r="VX47" s="518"/>
      <c r="VY47" s="518"/>
      <c r="VZ47" s="518"/>
      <c r="WA47" s="518"/>
      <c r="WB47" s="518"/>
      <c r="WC47" s="518"/>
      <c r="WD47" s="518"/>
      <c r="WE47" s="518"/>
      <c r="WF47" s="518"/>
      <c r="WG47" s="518"/>
      <c r="WH47" s="518"/>
      <c r="WI47" s="518"/>
      <c r="WJ47" s="518"/>
      <c r="WK47" s="518"/>
      <c r="WL47" s="518"/>
      <c r="WM47" s="518"/>
      <c r="WN47" s="518"/>
      <c r="WO47" s="518"/>
      <c r="WP47" s="518"/>
      <c r="WQ47" s="518"/>
      <c r="WR47" s="518"/>
      <c r="WS47" s="518"/>
      <c r="WT47" s="518"/>
      <c r="WU47" s="518"/>
      <c r="WV47" s="518"/>
      <c r="WW47" s="518"/>
      <c r="WX47" s="518"/>
      <c r="WY47" s="518"/>
      <c r="WZ47" s="518"/>
      <c r="XA47" s="518"/>
      <c r="XB47" s="518"/>
      <c r="XC47" s="518"/>
      <c r="XD47" s="518"/>
      <c r="XE47" s="518"/>
      <c r="XF47" s="518"/>
      <c r="XG47" s="518"/>
      <c r="XH47" s="518"/>
      <c r="XI47" s="518"/>
      <c r="XJ47" s="518"/>
      <c r="XK47" s="518"/>
      <c r="XL47" s="518"/>
      <c r="XM47" s="518"/>
      <c r="XN47" s="518"/>
      <c r="XO47" s="518"/>
      <c r="XP47" s="518"/>
      <c r="XQ47" s="518"/>
      <c r="XR47" s="518"/>
      <c r="XS47" s="518"/>
      <c r="XT47" s="518"/>
      <c r="XU47" s="518"/>
      <c r="XV47" s="518"/>
      <c r="XW47" s="518"/>
      <c r="XX47" s="518"/>
      <c r="XY47" s="518"/>
      <c r="XZ47" s="518"/>
      <c r="YA47" s="518"/>
      <c r="YB47" s="518"/>
      <c r="YC47" s="518"/>
      <c r="YD47" s="518"/>
      <c r="YE47" s="518"/>
      <c r="YF47" s="518"/>
      <c r="YG47" s="518"/>
      <c r="YH47" s="518"/>
      <c r="YI47" s="518"/>
      <c r="YJ47" s="518"/>
      <c r="YK47" s="518"/>
      <c r="YL47" s="518"/>
      <c r="YM47" s="518"/>
      <c r="YN47" s="518"/>
      <c r="YO47" s="518"/>
      <c r="YP47" s="518"/>
      <c r="YQ47" s="518"/>
      <c r="YR47" s="518"/>
      <c r="YS47" s="518"/>
      <c r="YT47" s="518"/>
      <c r="YU47" s="518"/>
      <c r="YV47" s="518"/>
      <c r="YW47" s="518"/>
      <c r="YX47" s="518"/>
      <c r="YY47" s="518"/>
      <c r="YZ47" s="518"/>
      <c r="ZA47" s="518"/>
      <c r="ZB47" s="518"/>
      <c r="ZC47" s="518"/>
      <c r="ZD47" s="518"/>
      <c r="ZE47" s="518"/>
      <c r="ZF47" s="518"/>
      <c r="ZG47" s="518"/>
      <c r="ZH47" s="518"/>
      <c r="ZI47" s="518"/>
      <c r="ZJ47" s="518"/>
      <c r="ZK47" s="518"/>
      <c r="ZL47" s="518"/>
      <c r="ZM47" s="518"/>
      <c r="ZN47" s="518"/>
      <c r="ZO47" s="518"/>
      <c r="ZP47" s="518"/>
      <c r="ZQ47" s="518"/>
      <c r="ZR47" s="518"/>
      <c r="ZS47" s="518"/>
      <c r="ZT47" s="518"/>
      <c r="ZU47" s="518"/>
      <c r="ZV47" s="518"/>
      <c r="ZW47" s="518"/>
      <c r="ZX47" s="518"/>
      <c r="ZY47" s="518"/>
      <c r="ZZ47" s="518"/>
      <c r="AAA47" s="518"/>
      <c r="AAB47" s="518"/>
      <c r="AAC47" s="518"/>
      <c r="AAD47" s="518"/>
      <c r="AAE47" s="518"/>
      <c r="AAF47" s="518"/>
      <c r="AAG47" s="518"/>
      <c r="AAH47" s="518"/>
      <c r="AAI47" s="518"/>
      <c r="AAJ47" s="518"/>
      <c r="AAK47" s="518"/>
      <c r="AAL47" s="518"/>
      <c r="AAM47" s="518"/>
      <c r="AAN47" s="518"/>
      <c r="AAO47" s="518"/>
      <c r="AAP47" s="518"/>
      <c r="AAQ47" s="518"/>
      <c r="AAR47" s="518"/>
      <c r="AAS47" s="518"/>
      <c r="AAT47" s="518"/>
      <c r="AAU47" s="518"/>
      <c r="AAV47" s="518"/>
      <c r="AAW47" s="518"/>
      <c r="AAX47" s="518"/>
      <c r="AAY47" s="518"/>
      <c r="AAZ47" s="518"/>
      <c r="ABA47" s="518"/>
      <c r="ABB47" s="518"/>
      <c r="ABC47" s="518"/>
      <c r="ABD47" s="518"/>
      <c r="ABE47" s="518"/>
      <c r="ABF47" s="518"/>
      <c r="ABG47" s="518"/>
      <c r="ABH47" s="518"/>
      <c r="ABI47" s="518"/>
      <c r="ABJ47" s="518"/>
      <c r="ABK47" s="518"/>
      <c r="ABL47" s="518"/>
      <c r="ABM47" s="518"/>
      <c r="ABN47" s="518"/>
      <c r="ABO47" s="518"/>
      <c r="ABP47" s="518"/>
      <c r="ABQ47" s="518"/>
      <c r="ABR47" s="518"/>
      <c r="ABS47" s="518"/>
      <c r="ABT47" s="518"/>
      <c r="ABU47" s="518"/>
      <c r="ABV47" s="518"/>
      <c r="ABW47" s="518"/>
      <c r="ABX47" s="518"/>
      <c r="ABY47" s="518"/>
      <c r="ABZ47" s="518"/>
      <c r="ACA47" s="518"/>
      <c r="ACB47" s="518"/>
      <c r="ACC47" s="518"/>
      <c r="ACD47" s="518"/>
      <c r="ACE47" s="518"/>
      <c r="ACF47" s="518"/>
      <c r="ACG47" s="518"/>
      <c r="ACH47" s="518"/>
      <c r="ACI47" s="518"/>
      <c r="ACJ47" s="518"/>
      <c r="ACK47" s="518"/>
      <c r="ACL47" s="518"/>
      <c r="ACM47" s="518"/>
      <c r="ACN47" s="518"/>
      <c r="ACO47" s="518"/>
      <c r="ACP47" s="518"/>
      <c r="ACQ47" s="518"/>
      <c r="ACR47" s="518"/>
      <c r="ACS47" s="518"/>
      <c r="ACT47" s="518"/>
      <c r="ACU47" s="518"/>
      <c r="ACV47" s="518"/>
      <c r="ACW47" s="518"/>
      <c r="ACX47" s="518"/>
      <c r="ACY47" s="518"/>
      <c r="ACZ47" s="518"/>
      <c r="ADA47" s="518"/>
      <c r="ADB47" s="518"/>
      <c r="ADC47" s="518"/>
      <c r="ADD47" s="518"/>
      <c r="ADE47" s="518"/>
      <c r="ADF47" s="518"/>
      <c r="ADG47" s="518"/>
      <c r="ADH47" s="518"/>
      <c r="ADI47" s="518"/>
      <c r="ADJ47" s="518"/>
      <c r="ADK47" s="518"/>
      <c r="ADL47" s="518"/>
      <c r="ADM47" s="518"/>
      <c r="ADN47" s="518"/>
      <c r="ADO47" s="518"/>
      <c r="ADP47" s="518"/>
      <c r="ADQ47" s="518"/>
      <c r="ADR47" s="518"/>
      <c r="ADS47" s="518"/>
      <c r="ADT47" s="518"/>
      <c r="ADU47" s="518"/>
      <c r="ADV47" s="518"/>
      <c r="ADW47" s="518"/>
      <c r="ADX47" s="518"/>
      <c r="ADY47" s="518"/>
      <c r="ADZ47" s="518"/>
      <c r="AEA47" s="518"/>
      <c r="AEB47" s="518"/>
      <c r="AEC47" s="518"/>
      <c r="AED47" s="518"/>
      <c r="AEE47" s="518"/>
      <c r="AEF47" s="518"/>
      <c r="AEG47" s="518"/>
      <c r="AEH47" s="518"/>
      <c r="AEI47" s="518"/>
      <c r="AEJ47" s="518"/>
      <c r="AEK47" s="518"/>
      <c r="AEL47" s="518"/>
      <c r="AEM47" s="518"/>
      <c r="AEN47" s="518"/>
      <c r="AEO47" s="518"/>
      <c r="AEP47" s="518"/>
      <c r="AEQ47" s="518"/>
      <c r="AER47" s="518"/>
      <c r="AES47" s="518"/>
      <c r="AET47" s="518"/>
      <c r="AEU47" s="518"/>
      <c r="AEV47" s="518"/>
      <c r="AEW47" s="518"/>
      <c r="AEX47" s="518"/>
      <c r="AEY47" s="518"/>
      <c r="AEZ47" s="518"/>
      <c r="AFA47" s="518"/>
      <c r="AFB47" s="518"/>
      <c r="AFC47" s="518"/>
      <c r="AFD47" s="518"/>
      <c r="AFE47" s="518"/>
      <c r="AFF47" s="518"/>
      <c r="AFG47" s="518"/>
      <c r="AFH47" s="518"/>
      <c r="AFI47" s="518"/>
      <c r="AFJ47" s="518"/>
      <c r="AFK47" s="518"/>
      <c r="AFL47" s="518"/>
      <c r="AFM47" s="518"/>
      <c r="AFN47" s="518"/>
      <c r="AFO47" s="518"/>
      <c r="AFP47" s="518"/>
      <c r="AFQ47" s="518"/>
      <c r="AFR47" s="518"/>
      <c r="AFS47" s="518"/>
      <c r="AFT47" s="518"/>
      <c r="AFU47" s="518"/>
      <c r="AFV47" s="518"/>
      <c r="AFW47" s="518"/>
      <c r="AFX47" s="518"/>
      <c r="AFY47" s="518"/>
      <c r="AFZ47" s="518"/>
      <c r="AGA47" s="518"/>
      <c r="AGB47" s="518"/>
      <c r="AGC47" s="518"/>
      <c r="AGD47" s="518"/>
      <c r="AGE47" s="518"/>
      <c r="AGF47" s="518"/>
      <c r="AGG47" s="518"/>
      <c r="AGH47" s="518"/>
      <c r="AGI47" s="518"/>
      <c r="AGJ47" s="518"/>
      <c r="AGK47" s="518"/>
      <c r="AGL47" s="518"/>
      <c r="AGM47" s="518"/>
      <c r="AGN47" s="518"/>
      <c r="AGO47" s="518"/>
      <c r="AGP47" s="518"/>
      <c r="AGQ47" s="518"/>
      <c r="AGR47" s="518"/>
      <c r="AGS47" s="518"/>
      <c r="AGT47" s="518"/>
      <c r="AGU47" s="518"/>
      <c r="AGV47" s="518"/>
      <c r="AGW47" s="518"/>
      <c r="AGX47" s="518"/>
      <c r="AGY47" s="518"/>
      <c r="AGZ47" s="518"/>
      <c r="AHA47" s="518"/>
      <c r="AHB47" s="518"/>
      <c r="AHC47" s="518"/>
      <c r="AHD47" s="518"/>
      <c r="AHE47" s="518"/>
      <c r="AHF47" s="518"/>
      <c r="AHG47" s="518"/>
      <c r="AHH47" s="518"/>
      <c r="AHI47" s="518"/>
      <c r="AHJ47" s="518"/>
      <c r="AHK47" s="518"/>
      <c r="AHL47" s="518"/>
      <c r="AHM47" s="518"/>
      <c r="AHN47" s="518"/>
      <c r="AHO47" s="518"/>
      <c r="AHP47" s="518"/>
      <c r="AHQ47" s="518"/>
      <c r="AHR47" s="518"/>
      <c r="AHS47" s="518"/>
      <c r="AHT47" s="518"/>
      <c r="AHU47" s="518"/>
      <c r="AHV47" s="518"/>
      <c r="AHW47" s="518"/>
      <c r="AHX47" s="518"/>
      <c r="AHY47" s="518"/>
      <c r="AHZ47" s="518"/>
      <c r="AIA47" s="518"/>
      <c r="AIB47" s="518"/>
      <c r="AIC47" s="518"/>
      <c r="AID47" s="518"/>
      <c r="AIE47" s="518"/>
      <c r="AIF47" s="518"/>
      <c r="AIG47" s="518"/>
      <c r="AIH47" s="518"/>
      <c r="AII47" s="518"/>
      <c r="AIJ47" s="518"/>
      <c r="AIK47" s="518"/>
      <c r="AIL47" s="518"/>
      <c r="AIM47" s="518"/>
      <c r="AIN47" s="518"/>
      <c r="AIO47" s="518"/>
      <c r="AIP47" s="518"/>
      <c r="AIQ47" s="518"/>
      <c r="AIR47" s="518"/>
      <c r="AIS47" s="518"/>
      <c r="AIT47" s="518"/>
      <c r="AIU47" s="518"/>
      <c r="AIV47" s="518"/>
      <c r="AIW47" s="518"/>
      <c r="AIX47" s="518"/>
      <c r="AIY47" s="518"/>
      <c r="AIZ47" s="518"/>
      <c r="AJA47" s="518"/>
      <c r="AJB47" s="518"/>
      <c r="AJC47" s="518"/>
      <c r="AJD47" s="518"/>
      <c r="AJE47" s="518"/>
      <c r="AJF47" s="518"/>
      <c r="AJG47" s="518"/>
      <c r="AJH47" s="518"/>
      <c r="AJI47" s="518"/>
      <c r="AJJ47" s="518"/>
      <c r="AJK47" s="518"/>
      <c r="AJL47" s="518"/>
      <c r="AJM47" s="518"/>
      <c r="AJN47" s="518"/>
      <c r="AJO47" s="518"/>
      <c r="AJP47" s="518"/>
      <c r="AJQ47" s="518"/>
      <c r="AJR47" s="518"/>
      <c r="AJS47" s="518"/>
      <c r="AJT47" s="518"/>
      <c r="AJU47" s="518"/>
      <c r="AJV47" s="518"/>
      <c r="AJW47" s="518"/>
      <c r="AJX47" s="518"/>
      <c r="AJY47" s="518"/>
      <c r="AJZ47" s="518"/>
      <c r="AKA47" s="518"/>
      <c r="AKB47" s="518"/>
      <c r="AKC47" s="518"/>
      <c r="AKD47" s="518"/>
      <c r="AKE47" s="518"/>
      <c r="AKF47" s="518"/>
      <c r="AKG47" s="518"/>
      <c r="AKH47" s="518"/>
      <c r="AKI47" s="518"/>
      <c r="AKJ47" s="518"/>
      <c r="AKK47" s="518"/>
      <c r="AKL47" s="518"/>
      <c r="AKM47" s="518"/>
      <c r="AKN47" s="518"/>
      <c r="AKO47" s="518"/>
      <c r="AKP47" s="518"/>
      <c r="AKQ47" s="518"/>
      <c r="AKR47" s="518"/>
      <c r="AKS47" s="518"/>
      <c r="AKT47" s="518"/>
      <c r="AKU47" s="518"/>
      <c r="AKV47" s="518"/>
      <c r="AKW47" s="518"/>
      <c r="AKX47" s="518"/>
      <c r="AKY47" s="518"/>
      <c r="AKZ47" s="518"/>
      <c r="ALA47" s="518"/>
      <c r="ALB47" s="518"/>
      <c r="ALC47" s="518"/>
      <c r="ALD47" s="518"/>
      <c r="ALE47" s="518"/>
      <c r="ALF47" s="518"/>
      <c r="ALG47" s="518"/>
      <c r="ALH47" s="518"/>
      <c r="ALI47" s="518"/>
      <c r="ALJ47" s="518"/>
      <c r="ALK47" s="518"/>
      <c r="ALL47" s="518"/>
      <c r="ALM47" s="518"/>
      <c r="ALN47" s="518"/>
      <c r="ALO47" s="518"/>
      <c r="ALP47" s="518"/>
      <c r="ALQ47" s="518"/>
      <c r="ALR47" s="518"/>
      <c r="ALS47" s="518"/>
      <c r="ALT47" s="518"/>
      <c r="ALU47" s="518"/>
      <c r="ALV47" s="518"/>
      <c r="ALW47" s="518"/>
      <c r="ALX47" s="518"/>
      <c r="ALY47" s="518"/>
      <c r="ALZ47" s="518"/>
      <c r="AMA47" s="518"/>
      <c r="AMB47" s="518"/>
      <c r="AMC47" s="518"/>
      <c r="AMD47" s="518"/>
      <c r="AME47" s="518"/>
      <c r="AMF47" s="518"/>
      <c r="AMG47" s="518"/>
      <c r="AMH47" s="518"/>
    </row>
    <row r="48" spans="2:1022" s="514" customFormat="1" ht="14" hidden="1" x14ac:dyDescent="0.3">
      <c r="B48" s="885"/>
      <c r="C48" s="544" t="s">
        <v>415</v>
      </c>
      <c r="D48" s="545"/>
      <c r="E48" s="545"/>
      <c r="F48" s="546">
        <v>2008</v>
      </c>
      <c r="G48" s="546">
        <v>1</v>
      </c>
      <c r="H48" s="549"/>
      <c r="I48" s="531" t="s">
        <v>125</v>
      </c>
      <c r="J48" s="886"/>
      <c r="K48" s="886"/>
      <c r="L48" s="886"/>
      <c r="M48" s="886"/>
      <c r="N48" s="884"/>
      <c r="O48" s="884"/>
      <c r="P48" s="541" t="s">
        <v>410</v>
      </c>
      <c r="Q48" s="541"/>
      <c r="R48" s="572">
        <f t="shared" si="8"/>
        <v>19</v>
      </c>
      <c r="S48" s="518"/>
      <c r="T48" s="518"/>
      <c r="U48" s="518"/>
      <c r="V48" s="518"/>
      <c r="W48" s="518"/>
      <c r="X48" s="518"/>
      <c r="Y48" s="518"/>
      <c r="Z48" s="518"/>
      <c r="AA48" s="518"/>
      <c r="AB48" s="518"/>
      <c r="AC48" s="518"/>
      <c r="AD48" s="518"/>
      <c r="AE48" s="518"/>
      <c r="AF48" s="518"/>
      <c r="AG48" s="518"/>
      <c r="AH48" s="518"/>
      <c r="AI48" s="518"/>
      <c r="AJ48" s="518"/>
      <c r="AK48" s="518"/>
      <c r="AL48" s="518"/>
      <c r="AM48" s="518"/>
      <c r="AN48" s="518"/>
      <c r="AO48" s="518"/>
      <c r="AP48" s="518"/>
      <c r="AQ48" s="518"/>
      <c r="AR48" s="518"/>
      <c r="AS48" s="518"/>
      <c r="AT48" s="518"/>
      <c r="AU48" s="518"/>
      <c r="AV48" s="518"/>
      <c r="AW48" s="518"/>
      <c r="AX48" s="518"/>
      <c r="AY48" s="518"/>
      <c r="AZ48" s="518"/>
      <c r="BA48" s="518"/>
      <c r="BB48" s="518"/>
      <c r="BC48" s="518"/>
      <c r="BD48" s="518"/>
      <c r="BE48" s="518"/>
      <c r="BF48" s="518"/>
      <c r="BG48" s="518"/>
      <c r="BH48" s="518"/>
      <c r="BI48" s="518"/>
      <c r="BJ48" s="518"/>
      <c r="BK48" s="518"/>
      <c r="BL48" s="518"/>
      <c r="BM48" s="518"/>
      <c r="BN48" s="518"/>
      <c r="BO48" s="518"/>
      <c r="BP48" s="518"/>
      <c r="BQ48" s="518"/>
      <c r="BR48" s="518"/>
      <c r="BS48" s="518"/>
      <c r="BT48" s="518"/>
      <c r="BU48" s="518"/>
      <c r="BV48" s="518"/>
      <c r="BW48" s="518"/>
      <c r="BX48" s="518"/>
      <c r="BY48" s="518"/>
      <c r="BZ48" s="518"/>
      <c r="CA48" s="518"/>
      <c r="CB48" s="518"/>
      <c r="CC48" s="518"/>
      <c r="CD48" s="518"/>
      <c r="CE48" s="518"/>
      <c r="CF48" s="518"/>
      <c r="CG48" s="518"/>
      <c r="CH48" s="518"/>
      <c r="CI48" s="518"/>
      <c r="CJ48" s="518"/>
      <c r="CK48" s="518"/>
      <c r="CL48" s="518"/>
      <c r="CM48" s="518"/>
      <c r="CN48" s="518"/>
      <c r="CO48" s="518"/>
      <c r="CP48" s="518"/>
      <c r="CQ48" s="518"/>
      <c r="CR48" s="518"/>
      <c r="CS48" s="518"/>
      <c r="CT48" s="518"/>
      <c r="CU48" s="518"/>
      <c r="CV48" s="518"/>
      <c r="CW48" s="518"/>
      <c r="CX48" s="518"/>
      <c r="CY48" s="518"/>
      <c r="CZ48" s="518"/>
      <c r="DA48" s="518"/>
      <c r="DB48" s="518"/>
      <c r="DC48" s="518"/>
      <c r="DD48" s="518"/>
      <c r="DE48" s="518"/>
      <c r="DF48" s="518"/>
      <c r="DG48" s="518"/>
      <c r="DH48" s="518"/>
      <c r="DI48" s="518"/>
      <c r="DJ48" s="518"/>
      <c r="DK48" s="518"/>
      <c r="DL48" s="518"/>
      <c r="DM48" s="518"/>
      <c r="DN48" s="518"/>
      <c r="DO48" s="518"/>
      <c r="DP48" s="518"/>
      <c r="DQ48" s="518"/>
      <c r="DR48" s="518"/>
      <c r="DS48" s="518"/>
      <c r="DT48" s="518"/>
      <c r="DU48" s="518"/>
      <c r="DV48" s="518"/>
      <c r="DW48" s="518"/>
      <c r="DX48" s="518"/>
      <c r="DY48" s="518"/>
      <c r="DZ48" s="518"/>
      <c r="EA48" s="518"/>
      <c r="EB48" s="518"/>
      <c r="EC48" s="518"/>
      <c r="ED48" s="518"/>
      <c r="EE48" s="518"/>
      <c r="EF48" s="518"/>
      <c r="EG48" s="518"/>
      <c r="EH48" s="518"/>
      <c r="EI48" s="518"/>
      <c r="EJ48" s="518"/>
      <c r="EK48" s="518"/>
      <c r="EL48" s="518"/>
      <c r="EM48" s="518"/>
      <c r="EN48" s="518"/>
      <c r="EO48" s="518"/>
      <c r="EP48" s="518"/>
      <c r="EQ48" s="518"/>
      <c r="ER48" s="518"/>
      <c r="ES48" s="518"/>
      <c r="ET48" s="518"/>
      <c r="EU48" s="518"/>
      <c r="EV48" s="518"/>
      <c r="EW48" s="518"/>
      <c r="EX48" s="518"/>
      <c r="EY48" s="518"/>
      <c r="EZ48" s="518"/>
      <c r="FA48" s="518"/>
      <c r="FB48" s="518"/>
      <c r="FC48" s="518"/>
      <c r="FD48" s="518"/>
      <c r="FE48" s="518"/>
      <c r="FF48" s="518"/>
      <c r="FG48" s="518"/>
      <c r="FH48" s="518"/>
      <c r="FI48" s="518"/>
      <c r="FJ48" s="518"/>
      <c r="FK48" s="518"/>
      <c r="FL48" s="518"/>
      <c r="FM48" s="518"/>
      <c r="FN48" s="518"/>
      <c r="FO48" s="518"/>
      <c r="FP48" s="518"/>
      <c r="FQ48" s="518"/>
      <c r="FR48" s="518"/>
      <c r="FS48" s="518"/>
      <c r="FT48" s="518"/>
      <c r="FU48" s="518"/>
      <c r="FV48" s="518"/>
      <c r="FW48" s="518"/>
      <c r="FX48" s="518"/>
      <c r="FY48" s="518"/>
      <c r="FZ48" s="518"/>
      <c r="GA48" s="518"/>
      <c r="GB48" s="518"/>
      <c r="GC48" s="518"/>
      <c r="GD48" s="518"/>
      <c r="GE48" s="518"/>
      <c r="GF48" s="518"/>
      <c r="GG48" s="518"/>
      <c r="GH48" s="518"/>
      <c r="GI48" s="518"/>
      <c r="GJ48" s="518"/>
      <c r="GK48" s="518"/>
      <c r="GL48" s="518"/>
      <c r="GM48" s="518"/>
      <c r="GN48" s="518"/>
      <c r="GO48" s="518"/>
      <c r="GP48" s="518"/>
      <c r="GQ48" s="518"/>
      <c r="GR48" s="518"/>
      <c r="GS48" s="518"/>
      <c r="GT48" s="518"/>
      <c r="GU48" s="518"/>
      <c r="GV48" s="518"/>
      <c r="GW48" s="518"/>
      <c r="GX48" s="518"/>
      <c r="GY48" s="518"/>
      <c r="GZ48" s="518"/>
      <c r="HA48" s="518"/>
      <c r="HB48" s="518"/>
      <c r="HC48" s="518"/>
      <c r="HD48" s="518"/>
      <c r="HE48" s="518"/>
      <c r="HF48" s="518"/>
      <c r="HG48" s="518"/>
      <c r="HH48" s="518"/>
      <c r="HI48" s="518"/>
      <c r="HJ48" s="518"/>
      <c r="HK48" s="518"/>
      <c r="HL48" s="518"/>
      <c r="HM48" s="518"/>
      <c r="HN48" s="518"/>
      <c r="HO48" s="518"/>
      <c r="HP48" s="518"/>
      <c r="HQ48" s="518"/>
      <c r="HR48" s="518"/>
      <c r="HS48" s="518"/>
      <c r="HT48" s="518"/>
      <c r="HU48" s="518"/>
      <c r="HV48" s="518"/>
      <c r="HW48" s="518"/>
      <c r="HX48" s="518"/>
      <c r="HY48" s="518"/>
      <c r="HZ48" s="518"/>
      <c r="IA48" s="518"/>
      <c r="IB48" s="518"/>
      <c r="IC48" s="518"/>
      <c r="ID48" s="518"/>
      <c r="IE48" s="518"/>
      <c r="IF48" s="518"/>
      <c r="IG48" s="518"/>
      <c r="IH48" s="518"/>
      <c r="II48" s="518"/>
      <c r="IJ48" s="518"/>
      <c r="IK48" s="518"/>
      <c r="IL48" s="518"/>
      <c r="IM48" s="518"/>
      <c r="IN48" s="518"/>
      <c r="IO48" s="518"/>
      <c r="IP48" s="518"/>
      <c r="IQ48" s="518"/>
      <c r="IR48" s="518"/>
      <c r="IS48" s="518"/>
      <c r="IT48" s="518"/>
      <c r="IU48" s="518"/>
      <c r="IV48" s="518"/>
      <c r="IW48" s="518"/>
      <c r="IX48" s="518"/>
      <c r="IY48" s="518"/>
      <c r="IZ48" s="518"/>
      <c r="JA48" s="518"/>
      <c r="JB48" s="518"/>
      <c r="JC48" s="518"/>
      <c r="JD48" s="518"/>
      <c r="JE48" s="518"/>
      <c r="JF48" s="518"/>
      <c r="JG48" s="518"/>
      <c r="JH48" s="518"/>
      <c r="JI48" s="518"/>
      <c r="JJ48" s="518"/>
      <c r="JK48" s="518"/>
      <c r="JL48" s="518"/>
      <c r="JM48" s="518"/>
      <c r="JN48" s="518"/>
      <c r="JO48" s="518"/>
      <c r="JP48" s="518"/>
      <c r="JQ48" s="518"/>
      <c r="JR48" s="518"/>
      <c r="JS48" s="518"/>
      <c r="JT48" s="518"/>
      <c r="JU48" s="518"/>
      <c r="JV48" s="518"/>
      <c r="JW48" s="518"/>
      <c r="JX48" s="518"/>
      <c r="JY48" s="518"/>
      <c r="JZ48" s="518"/>
      <c r="KA48" s="518"/>
      <c r="KB48" s="518"/>
      <c r="KC48" s="518"/>
      <c r="KD48" s="518"/>
      <c r="KE48" s="518"/>
      <c r="KF48" s="518"/>
      <c r="KG48" s="518"/>
      <c r="KH48" s="518"/>
      <c r="KI48" s="518"/>
      <c r="KJ48" s="518"/>
      <c r="KK48" s="518"/>
      <c r="KL48" s="518"/>
      <c r="KM48" s="518"/>
      <c r="KN48" s="518"/>
      <c r="KO48" s="518"/>
      <c r="KP48" s="518"/>
      <c r="KQ48" s="518"/>
      <c r="KR48" s="518"/>
      <c r="KS48" s="518"/>
      <c r="KT48" s="518"/>
      <c r="KU48" s="518"/>
      <c r="KV48" s="518"/>
      <c r="KW48" s="518"/>
      <c r="KX48" s="518"/>
      <c r="KY48" s="518"/>
      <c r="KZ48" s="518"/>
      <c r="LA48" s="518"/>
      <c r="LB48" s="518"/>
      <c r="LC48" s="518"/>
      <c r="LD48" s="518"/>
      <c r="LE48" s="518"/>
      <c r="LF48" s="518"/>
      <c r="LG48" s="518"/>
      <c r="LH48" s="518"/>
      <c r="LI48" s="518"/>
      <c r="LJ48" s="518"/>
      <c r="LK48" s="518"/>
      <c r="LL48" s="518"/>
      <c r="LM48" s="518"/>
      <c r="LN48" s="518"/>
      <c r="LO48" s="518"/>
      <c r="LP48" s="518"/>
      <c r="LQ48" s="518"/>
      <c r="LR48" s="518"/>
      <c r="LS48" s="518"/>
      <c r="LT48" s="518"/>
      <c r="LU48" s="518"/>
      <c r="LV48" s="518"/>
      <c r="LW48" s="518"/>
      <c r="LX48" s="518"/>
      <c r="LY48" s="518"/>
      <c r="LZ48" s="518"/>
      <c r="MA48" s="518"/>
      <c r="MB48" s="518"/>
      <c r="MC48" s="518"/>
      <c r="MD48" s="518"/>
      <c r="ME48" s="518"/>
      <c r="MF48" s="518"/>
      <c r="MG48" s="518"/>
      <c r="MH48" s="518"/>
      <c r="MI48" s="518"/>
      <c r="MJ48" s="518"/>
      <c r="MK48" s="518"/>
      <c r="ML48" s="518"/>
      <c r="MM48" s="518"/>
      <c r="MN48" s="518"/>
      <c r="MO48" s="518"/>
      <c r="MP48" s="518"/>
      <c r="MQ48" s="518"/>
      <c r="MR48" s="518"/>
      <c r="MS48" s="518"/>
      <c r="MT48" s="518"/>
      <c r="MU48" s="518"/>
      <c r="MV48" s="518"/>
      <c r="MW48" s="518"/>
      <c r="MX48" s="518"/>
      <c r="MY48" s="518"/>
      <c r="MZ48" s="518"/>
      <c r="NA48" s="518"/>
      <c r="NB48" s="518"/>
      <c r="NC48" s="518"/>
      <c r="ND48" s="518"/>
      <c r="NE48" s="518"/>
      <c r="NF48" s="518"/>
      <c r="NG48" s="518"/>
      <c r="NH48" s="518"/>
      <c r="NI48" s="518"/>
      <c r="NJ48" s="518"/>
      <c r="NK48" s="518"/>
      <c r="NL48" s="518"/>
      <c r="NM48" s="518"/>
      <c r="NN48" s="518"/>
      <c r="NO48" s="518"/>
      <c r="NP48" s="518"/>
      <c r="NQ48" s="518"/>
      <c r="NR48" s="518"/>
      <c r="NS48" s="518"/>
      <c r="NT48" s="518"/>
      <c r="NU48" s="518"/>
      <c r="NV48" s="518"/>
      <c r="NW48" s="518"/>
      <c r="NX48" s="518"/>
      <c r="NY48" s="518"/>
      <c r="NZ48" s="518"/>
      <c r="OA48" s="518"/>
      <c r="OB48" s="518"/>
      <c r="OC48" s="518"/>
      <c r="OD48" s="518"/>
      <c r="OE48" s="518"/>
      <c r="OF48" s="518"/>
      <c r="OG48" s="518"/>
      <c r="OH48" s="518"/>
      <c r="OI48" s="518"/>
      <c r="OJ48" s="518"/>
      <c r="OK48" s="518"/>
      <c r="OL48" s="518"/>
      <c r="OM48" s="518"/>
      <c r="ON48" s="518"/>
      <c r="OO48" s="518"/>
      <c r="OP48" s="518"/>
      <c r="OQ48" s="518"/>
      <c r="OR48" s="518"/>
      <c r="OS48" s="518"/>
      <c r="OT48" s="518"/>
      <c r="OU48" s="518"/>
      <c r="OV48" s="518"/>
      <c r="OW48" s="518"/>
      <c r="OX48" s="518"/>
      <c r="OY48" s="518"/>
      <c r="OZ48" s="518"/>
      <c r="PA48" s="518"/>
      <c r="PB48" s="518"/>
      <c r="PC48" s="518"/>
      <c r="PD48" s="518"/>
      <c r="PE48" s="518"/>
      <c r="PF48" s="518"/>
      <c r="PG48" s="518"/>
      <c r="PH48" s="518"/>
      <c r="PI48" s="518"/>
      <c r="PJ48" s="518"/>
      <c r="PK48" s="518"/>
      <c r="PL48" s="518"/>
      <c r="PM48" s="518"/>
      <c r="PN48" s="518"/>
      <c r="PO48" s="518"/>
      <c r="PP48" s="518"/>
      <c r="PQ48" s="518"/>
      <c r="PR48" s="518"/>
      <c r="PS48" s="518"/>
      <c r="PT48" s="518"/>
      <c r="PU48" s="518"/>
      <c r="PV48" s="518"/>
      <c r="PW48" s="518"/>
      <c r="PX48" s="518"/>
      <c r="PY48" s="518"/>
      <c r="PZ48" s="518"/>
      <c r="QA48" s="518"/>
      <c r="QB48" s="518"/>
      <c r="QC48" s="518"/>
      <c r="QD48" s="518"/>
      <c r="QE48" s="518"/>
      <c r="QF48" s="518"/>
      <c r="QG48" s="518"/>
      <c r="QH48" s="518"/>
      <c r="QI48" s="518"/>
      <c r="QJ48" s="518"/>
      <c r="QK48" s="518"/>
      <c r="QL48" s="518"/>
      <c r="QM48" s="518"/>
      <c r="QN48" s="518"/>
      <c r="QO48" s="518"/>
      <c r="QP48" s="518"/>
      <c r="QQ48" s="518"/>
      <c r="QR48" s="518"/>
      <c r="QS48" s="518"/>
      <c r="QT48" s="518"/>
      <c r="QU48" s="518"/>
      <c r="QV48" s="518"/>
      <c r="QW48" s="518"/>
      <c r="QX48" s="518"/>
      <c r="QY48" s="518"/>
      <c r="QZ48" s="518"/>
      <c r="RA48" s="518"/>
      <c r="RB48" s="518"/>
      <c r="RC48" s="518"/>
      <c r="RD48" s="518"/>
      <c r="RE48" s="518"/>
      <c r="RF48" s="518"/>
      <c r="RG48" s="518"/>
      <c r="RH48" s="518"/>
      <c r="RI48" s="518"/>
      <c r="RJ48" s="518"/>
      <c r="RK48" s="518"/>
      <c r="RL48" s="518"/>
      <c r="RM48" s="518"/>
      <c r="RN48" s="518"/>
      <c r="RO48" s="518"/>
      <c r="RP48" s="518"/>
      <c r="RQ48" s="518"/>
      <c r="RR48" s="518"/>
      <c r="RS48" s="518"/>
      <c r="RT48" s="518"/>
      <c r="RU48" s="518"/>
      <c r="RV48" s="518"/>
      <c r="RW48" s="518"/>
      <c r="RX48" s="518"/>
      <c r="RY48" s="518"/>
      <c r="RZ48" s="518"/>
      <c r="SA48" s="518"/>
      <c r="SB48" s="518"/>
      <c r="SC48" s="518"/>
      <c r="SD48" s="518"/>
      <c r="SE48" s="518"/>
      <c r="SF48" s="518"/>
      <c r="SG48" s="518"/>
      <c r="SH48" s="518"/>
      <c r="SI48" s="518"/>
      <c r="SJ48" s="518"/>
      <c r="SK48" s="518"/>
      <c r="SL48" s="518"/>
      <c r="SM48" s="518"/>
      <c r="SN48" s="518"/>
      <c r="SO48" s="518"/>
      <c r="SP48" s="518"/>
      <c r="SQ48" s="518"/>
      <c r="SR48" s="518"/>
      <c r="SS48" s="518"/>
      <c r="ST48" s="518"/>
      <c r="SU48" s="518"/>
      <c r="SV48" s="518"/>
      <c r="SW48" s="518"/>
      <c r="SX48" s="518"/>
      <c r="SY48" s="518"/>
      <c r="SZ48" s="518"/>
      <c r="TA48" s="518"/>
      <c r="TB48" s="518"/>
      <c r="TC48" s="518"/>
      <c r="TD48" s="518"/>
      <c r="TE48" s="518"/>
      <c r="TF48" s="518"/>
      <c r="TG48" s="518"/>
      <c r="TH48" s="518"/>
      <c r="TI48" s="518"/>
      <c r="TJ48" s="518"/>
      <c r="TK48" s="518"/>
      <c r="TL48" s="518"/>
      <c r="TM48" s="518"/>
      <c r="TN48" s="518"/>
      <c r="TO48" s="518"/>
      <c r="TP48" s="518"/>
      <c r="TQ48" s="518"/>
      <c r="TR48" s="518"/>
      <c r="TS48" s="518"/>
      <c r="TT48" s="518"/>
      <c r="TU48" s="518"/>
      <c r="TV48" s="518"/>
      <c r="TW48" s="518"/>
      <c r="TX48" s="518"/>
      <c r="TY48" s="518"/>
      <c r="TZ48" s="518"/>
      <c r="UA48" s="518"/>
      <c r="UB48" s="518"/>
      <c r="UC48" s="518"/>
      <c r="UD48" s="518"/>
      <c r="UE48" s="518"/>
      <c r="UF48" s="518"/>
      <c r="UG48" s="518"/>
      <c r="UH48" s="518"/>
      <c r="UI48" s="518"/>
      <c r="UJ48" s="518"/>
      <c r="UK48" s="518"/>
      <c r="UL48" s="518"/>
      <c r="UM48" s="518"/>
      <c r="UN48" s="518"/>
      <c r="UO48" s="518"/>
      <c r="UP48" s="518"/>
      <c r="UQ48" s="518"/>
      <c r="UR48" s="518"/>
      <c r="US48" s="518"/>
      <c r="UT48" s="518"/>
      <c r="UU48" s="518"/>
      <c r="UV48" s="518"/>
      <c r="UW48" s="518"/>
      <c r="UX48" s="518"/>
      <c r="UY48" s="518"/>
      <c r="UZ48" s="518"/>
      <c r="VA48" s="518"/>
      <c r="VB48" s="518"/>
      <c r="VC48" s="518"/>
      <c r="VD48" s="518"/>
      <c r="VE48" s="518"/>
      <c r="VF48" s="518"/>
      <c r="VG48" s="518"/>
      <c r="VH48" s="518"/>
      <c r="VI48" s="518"/>
      <c r="VJ48" s="518"/>
      <c r="VK48" s="518"/>
      <c r="VL48" s="518"/>
      <c r="VM48" s="518"/>
      <c r="VN48" s="518"/>
      <c r="VO48" s="518"/>
      <c r="VP48" s="518"/>
      <c r="VQ48" s="518"/>
      <c r="VR48" s="518"/>
      <c r="VS48" s="518"/>
      <c r="VT48" s="518"/>
      <c r="VU48" s="518"/>
      <c r="VV48" s="518"/>
      <c r="VW48" s="518"/>
      <c r="VX48" s="518"/>
      <c r="VY48" s="518"/>
      <c r="VZ48" s="518"/>
      <c r="WA48" s="518"/>
      <c r="WB48" s="518"/>
      <c r="WC48" s="518"/>
      <c r="WD48" s="518"/>
      <c r="WE48" s="518"/>
      <c r="WF48" s="518"/>
      <c r="WG48" s="518"/>
      <c r="WH48" s="518"/>
      <c r="WI48" s="518"/>
      <c r="WJ48" s="518"/>
      <c r="WK48" s="518"/>
      <c r="WL48" s="518"/>
      <c r="WM48" s="518"/>
      <c r="WN48" s="518"/>
      <c r="WO48" s="518"/>
      <c r="WP48" s="518"/>
      <c r="WQ48" s="518"/>
      <c r="WR48" s="518"/>
      <c r="WS48" s="518"/>
      <c r="WT48" s="518"/>
      <c r="WU48" s="518"/>
      <c r="WV48" s="518"/>
      <c r="WW48" s="518"/>
      <c r="WX48" s="518"/>
      <c r="WY48" s="518"/>
      <c r="WZ48" s="518"/>
      <c r="XA48" s="518"/>
      <c r="XB48" s="518"/>
      <c r="XC48" s="518"/>
      <c r="XD48" s="518"/>
      <c r="XE48" s="518"/>
      <c r="XF48" s="518"/>
      <c r="XG48" s="518"/>
      <c r="XH48" s="518"/>
      <c r="XI48" s="518"/>
      <c r="XJ48" s="518"/>
      <c r="XK48" s="518"/>
      <c r="XL48" s="518"/>
      <c r="XM48" s="518"/>
      <c r="XN48" s="518"/>
      <c r="XO48" s="518"/>
      <c r="XP48" s="518"/>
      <c r="XQ48" s="518"/>
      <c r="XR48" s="518"/>
      <c r="XS48" s="518"/>
      <c r="XT48" s="518"/>
      <c r="XU48" s="518"/>
      <c r="XV48" s="518"/>
      <c r="XW48" s="518"/>
      <c r="XX48" s="518"/>
      <c r="XY48" s="518"/>
      <c r="XZ48" s="518"/>
      <c r="YA48" s="518"/>
      <c r="YB48" s="518"/>
      <c r="YC48" s="518"/>
      <c r="YD48" s="518"/>
      <c r="YE48" s="518"/>
      <c r="YF48" s="518"/>
      <c r="YG48" s="518"/>
      <c r="YH48" s="518"/>
      <c r="YI48" s="518"/>
      <c r="YJ48" s="518"/>
      <c r="YK48" s="518"/>
      <c r="YL48" s="518"/>
      <c r="YM48" s="518"/>
      <c r="YN48" s="518"/>
      <c r="YO48" s="518"/>
      <c r="YP48" s="518"/>
      <c r="YQ48" s="518"/>
      <c r="YR48" s="518"/>
      <c r="YS48" s="518"/>
      <c r="YT48" s="518"/>
      <c r="YU48" s="518"/>
      <c r="YV48" s="518"/>
      <c r="YW48" s="518"/>
      <c r="YX48" s="518"/>
      <c r="YY48" s="518"/>
      <c r="YZ48" s="518"/>
      <c r="ZA48" s="518"/>
      <c r="ZB48" s="518"/>
      <c r="ZC48" s="518"/>
      <c r="ZD48" s="518"/>
      <c r="ZE48" s="518"/>
      <c r="ZF48" s="518"/>
      <c r="ZG48" s="518"/>
      <c r="ZH48" s="518"/>
      <c r="ZI48" s="518"/>
      <c r="ZJ48" s="518"/>
      <c r="ZK48" s="518"/>
      <c r="ZL48" s="518"/>
      <c r="ZM48" s="518"/>
      <c r="ZN48" s="518"/>
      <c r="ZO48" s="518"/>
      <c r="ZP48" s="518"/>
      <c r="ZQ48" s="518"/>
      <c r="ZR48" s="518"/>
      <c r="ZS48" s="518"/>
      <c r="ZT48" s="518"/>
      <c r="ZU48" s="518"/>
      <c r="ZV48" s="518"/>
      <c r="ZW48" s="518"/>
      <c r="ZX48" s="518"/>
      <c r="ZY48" s="518"/>
      <c r="ZZ48" s="518"/>
      <c r="AAA48" s="518"/>
      <c r="AAB48" s="518"/>
      <c r="AAC48" s="518"/>
      <c r="AAD48" s="518"/>
      <c r="AAE48" s="518"/>
      <c r="AAF48" s="518"/>
      <c r="AAG48" s="518"/>
      <c r="AAH48" s="518"/>
      <c r="AAI48" s="518"/>
      <c r="AAJ48" s="518"/>
      <c r="AAK48" s="518"/>
      <c r="AAL48" s="518"/>
      <c r="AAM48" s="518"/>
      <c r="AAN48" s="518"/>
      <c r="AAO48" s="518"/>
      <c r="AAP48" s="518"/>
      <c r="AAQ48" s="518"/>
      <c r="AAR48" s="518"/>
      <c r="AAS48" s="518"/>
      <c r="AAT48" s="518"/>
      <c r="AAU48" s="518"/>
      <c r="AAV48" s="518"/>
      <c r="AAW48" s="518"/>
      <c r="AAX48" s="518"/>
      <c r="AAY48" s="518"/>
      <c r="AAZ48" s="518"/>
      <c r="ABA48" s="518"/>
      <c r="ABB48" s="518"/>
      <c r="ABC48" s="518"/>
      <c r="ABD48" s="518"/>
      <c r="ABE48" s="518"/>
      <c r="ABF48" s="518"/>
      <c r="ABG48" s="518"/>
      <c r="ABH48" s="518"/>
      <c r="ABI48" s="518"/>
      <c r="ABJ48" s="518"/>
      <c r="ABK48" s="518"/>
      <c r="ABL48" s="518"/>
      <c r="ABM48" s="518"/>
      <c r="ABN48" s="518"/>
      <c r="ABO48" s="518"/>
      <c r="ABP48" s="518"/>
      <c r="ABQ48" s="518"/>
      <c r="ABR48" s="518"/>
      <c r="ABS48" s="518"/>
      <c r="ABT48" s="518"/>
      <c r="ABU48" s="518"/>
      <c r="ABV48" s="518"/>
      <c r="ABW48" s="518"/>
      <c r="ABX48" s="518"/>
      <c r="ABY48" s="518"/>
      <c r="ABZ48" s="518"/>
      <c r="ACA48" s="518"/>
      <c r="ACB48" s="518"/>
      <c r="ACC48" s="518"/>
      <c r="ACD48" s="518"/>
      <c r="ACE48" s="518"/>
      <c r="ACF48" s="518"/>
      <c r="ACG48" s="518"/>
      <c r="ACH48" s="518"/>
      <c r="ACI48" s="518"/>
      <c r="ACJ48" s="518"/>
      <c r="ACK48" s="518"/>
      <c r="ACL48" s="518"/>
      <c r="ACM48" s="518"/>
      <c r="ACN48" s="518"/>
      <c r="ACO48" s="518"/>
      <c r="ACP48" s="518"/>
      <c r="ACQ48" s="518"/>
      <c r="ACR48" s="518"/>
      <c r="ACS48" s="518"/>
      <c r="ACT48" s="518"/>
      <c r="ACU48" s="518"/>
      <c r="ACV48" s="518"/>
      <c r="ACW48" s="518"/>
      <c r="ACX48" s="518"/>
      <c r="ACY48" s="518"/>
      <c r="ACZ48" s="518"/>
      <c r="ADA48" s="518"/>
      <c r="ADB48" s="518"/>
      <c r="ADC48" s="518"/>
      <c r="ADD48" s="518"/>
      <c r="ADE48" s="518"/>
      <c r="ADF48" s="518"/>
      <c r="ADG48" s="518"/>
      <c r="ADH48" s="518"/>
      <c r="ADI48" s="518"/>
      <c r="ADJ48" s="518"/>
      <c r="ADK48" s="518"/>
      <c r="ADL48" s="518"/>
      <c r="ADM48" s="518"/>
      <c r="ADN48" s="518"/>
      <c r="ADO48" s="518"/>
      <c r="ADP48" s="518"/>
      <c r="ADQ48" s="518"/>
      <c r="ADR48" s="518"/>
      <c r="ADS48" s="518"/>
      <c r="ADT48" s="518"/>
      <c r="ADU48" s="518"/>
      <c r="ADV48" s="518"/>
      <c r="ADW48" s="518"/>
      <c r="ADX48" s="518"/>
      <c r="ADY48" s="518"/>
      <c r="ADZ48" s="518"/>
      <c r="AEA48" s="518"/>
      <c r="AEB48" s="518"/>
      <c r="AEC48" s="518"/>
      <c r="AED48" s="518"/>
      <c r="AEE48" s="518"/>
      <c r="AEF48" s="518"/>
      <c r="AEG48" s="518"/>
      <c r="AEH48" s="518"/>
      <c r="AEI48" s="518"/>
      <c r="AEJ48" s="518"/>
      <c r="AEK48" s="518"/>
      <c r="AEL48" s="518"/>
      <c r="AEM48" s="518"/>
      <c r="AEN48" s="518"/>
      <c r="AEO48" s="518"/>
      <c r="AEP48" s="518"/>
      <c r="AEQ48" s="518"/>
      <c r="AER48" s="518"/>
      <c r="AES48" s="518"/>
      <c r="AET48" s="518"/>
      <c r="AEU48" s="518"/>
      <c r="AEV48" s="518"/>
      <c r="AEW48" s="518"/>
      <c r="AEX48" s="518"/>
      <c r="AEY48" s="518"/>
      <c r="AEZ48" s="518"/>
      <c r="AFA48" s="518"/>
      <c r="AFB48" s="518"/>
      <c r="AFC48" s="518"/>
      <c r="AFD48" s="518"/>
      <c r="AFE48" s="518"/>
      <c r="AFF48" s="518"/>
      <c r="AFG48" s="518"/>
      <c r="AFH48" s="518"/>
      <c r="AFI48" s="518"/>
      <c r="AFJ48" s="518"/>
      <c r="AFK48" s="518"/>
      <c r="AFL48" s="518"/>
      <c r="AFM48" s="518"/>
      <c r="AFN48" s="518"/>
      <c r="AFO48" s="518"/>
      <c r="AFP48" s="518"/>
      <c r="AFQ48" s="518"/>
      <c r="AFR48" s="518"/>
      <c r="AFS48" s="518"/>
      <c r="AFT48" s="518"/>
      <c r="AFU48" s="518"/>
      <c r="AFV48" s="518"/>
      <c r="AFW48" s="518"/>
      <c r="AFX48" s="518"/>
      <c r="AFY48" s="518"/>
      <c r="AFZ48" s="518"/>
      <c r="AGA48" s="518"/>
      <c r="AGB48" s="518"/>
      <c r="AGC48" s="518"/>
      <c r="AGD48" s="518"/>
      <c r="AGE48" s="518"/>
      <c r="AGF48" s="518"/>
      <c r="AGG48" s="518"/>
      <c r="AGH48" s="518"/>
      <c r="AGI48" s="518"/>
      <c r="AGJ48" s="518"/>
      <c r="AGK48" s="518"/>
      <c r="AGL48" s="518"/>
      <c r="AGM48" s="518"/>
      <c r="AGN48" s="518"/>
      <c r="AGO48" s="518"/>
      <c r="AGP48" s="518"/>
      <c r="AGQ48" s="518"/>
      <c r="AGR48" s="518"/>
      <c r="AGS48" s="518"/>
      <c r="AGT48" s="518"/>
      <c r="AGU48" s="518"/>
      <c r="AGV48" s="518"/>
      <c r="AGW48" s="518"/>
      <c r="AGX48" s="518"/>
      <c r="AGY48" s="518"/>
      <c r="AGZ48" s="518"/>
      <c r="AHA48" s="518"/>
      <c r="AHB48" s="518"/>
      <c r="AHC48" s="518"/>
      <c r="AHD48" s="518"/>
      <c r="AHE48" s="518"/>
      <c r="AHF48" s="518"/>
      <c r="AHG48" s="518"/>
      <c r="AHH48" s="518"/>
      <c r="AHI48" s="518"/>
      <c r="AHJ48" s="518"/>
      <c r="AHK48" s="518"/>
      <c r="AHL48" s="518"/>
      <c r="AHM48" s="518"/>
      <c r="AHN48" s="518"/>
      <c r="AHO48" s="518"/>
      <c r="AHP48" s="518"/>
      <c r="AHQ48" s="518"/>
      <c r="AHR48" s="518"/>
      <c r="AHS48" s="518"/>
      <c r="AHT48" s="518"/>
      <c r="AHU48" s="518"/>
      <c r="AHV48" s="518"/>
      <c r="AHW48" s="518"/>
      <c r="AHX48" s="518"/>
      <c r="AHY48" s="518"/>
      <c r="AHZ48" s="518"/>
      <c r="AIA48" s="518"/>
      <c r="AIB48" s="518"/>
      <c r="AIC48" s="518"/>
      <c r="AID48" s="518"/>
      <c r="AIE48" s="518"/>
      <c r="AIF48" s="518"/>
      <c r="AIG48" s="518"/>
      <c r="AIH48" s="518"/>
      <c r="AII48" s="518"/>
      <c r="AIJ48" s="518"/>
      <c r="AIK48" s="518"/>
      <c r="AIL48" s="518"/>
      <c r="AIM48" s="518"/>
      <c r="AIN48" s="518"/>
      <c r="AIO48" s="518"/>
      <c r="AIP48" s="518"/>
      <c r="AIQ48" s="518"/>
      <c r="AIR48" s="518"/>
      <c r="AIS48" s="518"/>
      <c r="AIT48" s="518"/>
      <c r="AIU48" s="518"/>
      <c r="AIV48" s="518"/>
      <c r="AIW48" s="518"/>
      <c r="AIX48" s="518"/>
      <c r="AIY48" s="518"/>
      <c r="AIZ48" s="518"/>
      <c r="AJA48" s="518"/>
      <c r="AJB48" s="518"/>
      <c r="AJC48" s="518"/>
      <c r="AJD48" s="518"/>
      <c r="AJE48" s="518"/>
      <c r="AJF48" s="518"/>
      <c r="AJG48" s="518"/>
      <c r="AJH48" s="518"/>
      <c r="AJI48" s="518"/>
      <c r="AJJ48" s="518"/>
      <c r="AJK48" s="518"/>
      <c r="AJL48" s="518"/>
      <c r="AJM48" s="518"/>
      <c r="AJN48" s="518"/>
      <c r="AJO48" s="518"/>
      <c r="AJP48" s="518"/>
      <c r="AJQ48" s="518"/>
      <c r="AJR48" s="518"/>
      <c r="AJS48" s="518"/>
      <c r="AJT48" s="518"/>
      <c r="AJU48" s="518"/>
      <c r="AJV48" s="518"/>
      <c r="AJW48" s="518"/>
      <c r="AJX48" s="518"/>
      <c r="AJY48" s="518"/>
      <c r="AJZ48" s="518"/>
      <c r="AKA48" s="518"/>
      <c r="AKB48" s="518"/>
      <c r="AKC48" s="518"/>
      <c r="AKD48" s="518"/>
      <c r="AKE48" s="518"/>
      <c r="AKF48" s="518"/>
      <c r="AKG48" s="518"/>
      <c r="AKH48" s="518"/>
      <c r="AKI48" s="518"/>
      <c r="AKJ48" s="518"/>
      <c r="AKK48" s="518"/>
      <c r="AKL48" s="518"/>
      <c r="AKM48" s="518"/>
      <c r="AKN48" s="518"/>
      <c r="AKO48" s="518"/>
      <c r="AKP48" s="518"/>
      <c r="AKQ48" s="518"/>
      <c r="AKR48" s="518"/>
      <c r="AKS48" s="518"/>
      <c r="AKT48" s="518"/>
      <c r="AKU48" s="518"/>
      <c r="AKV48" s="518"/>
      <c r="AKW48" s="518"/>
      <c r="AKX48" s="518"/>
      <c r="AKY48" s="518"/>
      <c r="AKZ48" s="518"/>
      <c r="ALA48" s="518"/>
      <c r="ALB48" s="518"/>
      <c r="ALC48" s="518"/>
      <c r="ALD48" s="518"/>
      <c r="ALE48" s="518"/>
      <c r="ALF48" s="518"/>
      <c r="ALG48" s="518"/>
      <c r="ALH48" s="518"/>
      <c r="ALI48" s="518"/>
      <c r="ALJ48" s="518"/>
      <c r="ALK48" s="518"/>
      <c r="ALL48" s="518"/>
      <c r="ALM48" s="518"/>
      <c r="ALN48" s="518"/>
      <c r="ALO48" s="518"/>
      <c r="ALP48" s="518"/>
      <c r="ALQ48" s="518"/>
      <c r="ALR48" s="518"/>
      <c r="ALS48" s="518"/>
      <c r="ALT48" s="518"/>
      <c r="ALU48" s="518"/>
      <c r="ALV48" s="518"/>
      <c r="ALW48" s="518"/>
      <c r="ALX48" s="518"/>
      <c r="ALY48" s="518"/>
      <c r="ALZ48" s="518"/>
      <c r="AMA48" s="518"/>
      <c r="AMB48" s="518"/>
      <c r="AMC48" s="518"/>
      <c r="AMD48" s="518"/>
      <c r="AME48" s="518"/>
      <c r="AMF48" s="518"/>
      <c r="AMG48" s="518"/>
      <c r="AMH48" s="518"/>
    </row>
    <row r="49" spans="2:1022" s="514" customFormat="1" ht="20" hidden="1" customHeight="1" x14ac:dyDescent="0.3">
      <c r="B49" s="885">
        <v>3</v>
      </c>
      <c r="C49" s="544" t="s">
        <v>142</v>
      </c>
      <c r="D49" s="545"/>
      <c r="E49" s="545"/>
      <c r="F49" s="546">
        <v>1994</v>
      </c>
      <c r="G49" s="546" t="s">
        <v>5</v>
      </c>
      <c r="H49" s="549"/>
      <c r="I49" s="531" t="s">
        <v>125</v>
      </c>
      <c r="J49" s="886"/>
      <c r="K49" s="886"/>
      <c r="L49" s="886"/>
      <c r="M49" s="886"/>
      <c r="N49" s="884" t="s">
        <v>409</v>
      </c>
      <c r="O49" s="884"/>
      <c r="P49" s="541" t="s">
        <v>407</v>
      </c>
      <c r="Q49" s="541"/>
      <c r="R49" s="572">
        <f t="shared" si="8"/>
        <v>16</v>
      </c>
      <c r="S49" s="518"/>
      <c r="T49" s="518"/>
      <c r="U49" s="518"/>
      <c r="V49" s="518"/>
      <c r="W49" s="518"/>
      <c r="X49" s="518"/>
      <c r="Y49" s="518"/>
      <c r="Z49" s="518"/>
      <c r="AA49" s="518"/>
      <c r="AB49" s="518"/>
      <c r="AC49" s="518"/>
      <c r="AD49" s="518"/>
      <c r="AE49" s="518"/>
      <c r="AF49" s="518"/>
      <c r="AG49" s="518"/>
      <c r="AH49" s="518"/>
      <c r="AI49" s="518"/>
      <c r="AJ49" s="518"/>
      <c r="AK49" s="518"/>
      <c r="AL49" s="518"/>
      <c r="AM49" s="518"/>
      <c r="AN49" s="518"/>
      <c r="AO49" s="518"/>
      <c r="AP49" s="518"/>
      <c r="AQ49" s="518"/>
      <c r="AR49" s="518"/>
      <c r="AS49" s="518"/>
      <c r="AT49" s="518"/>
      <c r="AU49" s="518"/>
      <c r="AV49" s="518"/>
      <c r="AW49" s="518"/>
      <c r="AX49" s="518"/>
      <c r="AY49" s="518"/>
      <c r="AZ49" s="518"/>
      <c r="BA49" s="518"/>
      <c r="BB49" s="518"/>
      <c r="BC49" s="518"/>
      <c r="BD49" s="518"/>
      <c r="BE49" s="518"/>
      <c r="BF49" s="518"/>
      <c r="BG49" s="518"/>
      <c r="BH49" s="518"/>
      <c r="BI49" s="518"/>
      <c r="BJ49" s="518"/>
      <c r="BK49" s="518"/>
      <c r="BL49" s="518"/>
      <c r="BM49" s="518"/>
      <c r="BN49" s="518"/>
      <c r="BO49" s="518"/>
      <c r="BP49" s="518"/>
      <c r="BQ49" s="518"/>
      <c r="BR49" s="518"/>
      <c r="BS49" s="518"/>
      <c r="BT49" s="518"/>
      <c r="BU49" s="518"/>
      <c r="BV49" s="518"/>
      <c r="BW49" s="518"/>
      <c r="BX49" s="518"/>
      <c r="BY49" s="518"/>
      <c r="BZ49" s="518"/>
      <c r="CA49" s="518"/>
      <c r="CB49" s="518"/>
      <c r="CC49" s="518"/>
      <c r="CD49" s="518"/>
      <c r="CE49" s="518"/>
      <c r="CF49" s="518"/>
      <c r="CG49" s="518"/>
      <c r="CH49" s="518"/>
      <c r="CI49" s="518"/>
      <c r="CJ49" s="518"/>
      <c r="CK49" s="518"/>
      <c r="CL49" s="518"/>
      <c r="CM49" s="518"/>
      <c r="CN49" s="518"/>
      <c r="CO49" s="518"/>
      <c r="CP49" s="518"/>
      <c r="CQ49" s="518"/>
      <c r="CR49" s="518"/>
      <c r="CS49" s="518"/>
      <c r="CT49" s="518"/>
      <c r="CU49" s="518"/>
      <c r="CV49" s="518"/>
      <c r="CW49" s="518"/>
      <c r="CX49" s="518"/>
      <c r="CY49" s="518"/>
      <c r="CZ49" s="518"/>
      <c r="DA49" s="518"/>
      <c r="DB49" s="518"/>
      <c r="DC49" s="518"/>
      <c r="DD49" s="518"/>
      <c r="DE49" s="518"/>
      <c r="DF49" s="518"/>
      <c r="DG49" s="518"/>
      <c r="DH49" s="518"/>
      <c r="DI49" s="518"/>
      <c r="DJ49" s="518"/>
      <c r="DK49" s="518"/>
      <c r="DL49" s="518"/>
      <c r="DM49" s="518"/>
      <c r="DN49" s="518"/>
      <c r="DO49" s="518"/>
      <c r="DP49" s="518"/>
      <c r="DQ49" s="518"/>
      <c r="DR49" s="518"/>
      <c r="DS49" s="518"/>
      <c r="DT49" s="518"/>
      <c r="DU49" s="518"/>
      <c r="DV49" s="518"/>
      <c r="DW49" s="518"/>
      <c r="DX49" s="518"/>
      <c r="DY49" s="518"/>
      <c r="DZ49" s="518"/>
      <c r="EA49" s="518"/>
      <c r="EB49" s="518"/>
      <c r="EC49" s="518"/>
      <c r="ED49" s="518"/>
      <c r="EE49" s="518"/>
      <c r="EF49" s="518"/>
      <c r="EG49" s="518"/>
      <c r="EH49" s="518"/>
      <c r="EI49" s="518"/>
      <c r="EJ49" s="518"/>
      <c r="EK49" s="518"/>
      <c r="EL49" s="518"/>
      <c r="EM49" s="518"/>
      <c r="EN49" s="518"/>
      <c r="EO49" s="518"/>
      <c r="EP49" s="518"/>
      <c r="EQ49" s="518"/>
      <c r="ER49" s="518"/>
      <c r="ES49" s="518"/>
      <c r="ET49" s="518"/>
      <c r="EU49" s="518"/>
      <c r="EV49" s="518"/>
      <c r="EW49" s="518"/>
      <c r="EX49" s="518"/>
      <c r="EY49" s="518"/>
      <c r="EZ49" s="518"/>
      <c r="FA49" s="518"/>
      <c r="FB49" s="518"/>
      <c r="FC49" s="518"/>
      <c r="FD49" s="518"/>
      <c r="FE49" s="518"/>
      <c r="FF49" s="518"/>
      <c r="FG49" s="518"/>
      <c r="FH49" s="518"/>
      <c r="FI49" s="518"/>
      <c r="FJ49" s="518"/>
      <c r="FK49" s="518"/>
      <c r="FL49" s="518"/>
      <c r="FM49" s="518"/>
      <c r="FN49" s="518"/>
      <c r="FO49" s="518"/>
      <c r="FP49" s="518"/>
      <c r="FQ49" s="518"/>
      <c r="FR49" s="518"/>
      <c r="FS49" s="518"/>
      <c r="FT49" s="518"/>
      <c r="FU49" s="518"/>
      <c r="FV49" s="518"/>
      <c r="FW49" s="518"/>
      <c r="FX49" s="518"/>
      <c r="FY49" s="518"/>
      <c r="FZ49" s="518"/>
      <c r="GA49" s="518"/>
      <c r="GB49" s="518"/>
      <c r="GC49" s="518"/>
      <c r="GD49" s="518"/>
      <c r="GE49" s="518"/>
      <c r="GF49" s="518"/>
      <c r="GG49" s="518"/>
      <c r="GH49" s="518"/>
      <c r="GI49" s="518"/>
      <c r="GJ49" s="518"/>
      <c r="GK49" s="518"/>
      <c r="GL49" s="518"/>
      <c r="GM49" s="518"/>
      <c r="GN49" s="518"/>
      <c r="GO49" s="518"/>
      <c r="GP49" s="518"/>
      <c r="GQ49" s="518"/>
      <c r="GR49" s="518"/>
      <c r="GS49" s="518"/>
      <c r="GT49" s="518"/>
      <c r="GU49" s="518"/>
      <c r="GV49" s="518"/>
      <c r="GW49" s="518"/>
      <c r="GX49" s="518"/>
      <c r="GY49" s="518"/>
      <c r="GZ49" s="518"/>
      <c r="HA49" s="518"/>
      <c r="HB49" s="518"/>
      <c r="HC49" s="518"/>
      <c r="HD49" s="518"/>
      <c r="HE49" s="518"/>
      <c r="HF49" s="518"/>
      <c r="HG49" s="518"/>
      <c r="HH49" s="518"/>
      <c r="HI49" s="518"/>
      <c r="HJ49" s="518"/>
      <c r="HK49" s="518"/>
      <c r="HL49" s="518"/>
      <c r="HM49" s="518"/>
      <c r="HN49" s="518"/>
      <c r="HO49" s="518"/>
      <c r="HP49" s="518"/>
      <c r="HQ49" s="518"/>
      <c r="HR49" s="518"/>
      <c r="HS49" s="518"/>
      <c r="HT49" s="518"/>
      <c r="HU49" s="518"/>
      <c r="HV49" s="518"/>
      <c r="HW49" s="518"/>
      <c r="HX49" s="518"/>
      <c r="HY49" s="518"/>
      <c r="HZ49" s="518"/>
      <c r="IA49" s="518"/>
      <c r="IB49" s="518"/>
      <c r="IC49" s="518"/>
      <c r="ID49" s="518"/>
      <c r="IE49" s="518"/>
      <c r="IF49" s="518"/>
      <c r="IG49" s="518"/>
      <c r="IH49" s="518"/>
      <c r="II49" s="518"/>
      <c r="IJ49" s="518"/>
      <c r="IK49" s="518"/>
      <c r="IL49" s="518"/>
      <c r="IM49" s="518"/>
      <c r="IN49" s="518"/>
      <c r="IO49" s="518"/>
      <c r="IP49" s="518"/>
      <c r="IQ49" s="518"/>
      <c r="IR49" s="518"/>
      <c r="IS49" s="518"/>
      <c r="IT49" s="518"/>
      <c r="IU49" s="518"/>
      <c r="IV49" s="518"/>
      <c r="IW49" s="518"/>
      <c r="IX49" s="518"/>
      <c r="IY49" s="518"/>
      <c r="IZ49" s="518"/>
      <c r="JA49" s="518"/>
      <c r="JB49" s="518"/>
      <c r="JC49" s="518"/>
      <c r="JD49" s="518"/>
      <c r="JE49" s="518"/>
      <c r="JF49" s="518"/>
      <c r="JG49" s="518"/>
      <c r="JH49" s="518"/>
      <c r="JI49" s="518"/>
      <c r="JJ49" s="518"/>
      <c r="JK49" s="518"/>
      <c r="JL49" s="518"/>
      <c r="JM49" s="518"/>
      <c r="JN49" s="518"/>
      <c r="JO49" s="518"/>
      <c r="JP49" s="518"/>
      <c r="JQ49" s="518"/>
      <c r="JR49" s="518"/>
      <c r="JS49" s="518"/>
      <c r="JT49" s="518"/>
      <c r="JU49" s="518"/>
      <c r="JV49" s="518"/>
      <c r="JW49" s="518"/>
      <c r="JX49" s="518"/>
      <c r="JY49" s="518"/>
      <c r="JZ49" s="518"/>
      <c r="KA49" s="518"/>
      <c r="KB49" s="518"/>
      <c r="KC49" s="518"/>
      <c r="KD49" s="518"/>
      <c r="KE49" s="518"/>
      <c r="KF49" s="518"/>
      <c r="KG49" s="518"/>
      <c r="KH49" s="518"/>
      <c r="KI49" s="518"/>
      <c r="KJ49" s="518"/>
      <c r="KK49" s="518"/>
      <c r="KL49" s="518"/>
      <c r="KM49" s="518"/>
      <c r="KN49" s="518"/>
      <c r="KO49" s="518"/>
      <c r="KP49" s="518"/>
      <c r="KQ49" s="518"/>
      <c r="KR49" s="518"/>
      <c r="KS49" s="518"/>
      <c r="KT49" s="518"/>
      <c r="KU49" s="518"/>
      <c r="KV49" s="518"/>
      <c r="KW49" s="518"/>
      <c r="KX49" s="518"/>
      <c r="KY49" s="518"/>
      <c r="KZ49" s="518"/>
      <c r="LA49" s="518"/>
      <c r="LB49" s="518"/>
      <c r="LC49" s="518"/>
      <c r="LD49" s="518"/>
      <c r="LE49" s="518"/>
      <c r="LF49" s="518"/>
      <c r="LG49" s="518"/>
      <c r="LH49" s="518"/>
      <c r="LI49" s="518"/>
      <c r="LJ49" s="518"/>
      <c r="LK49" s="518"/>
      <c r="LL49" s="518"/>
      <c r="LM49" s="518"/>
      <c r="LN49" s="518"/>
      <c r="LO49" s="518"/>
      <c r="LP49" s="518"/>
      <c r="LQ49" s="518"/>
      <c r="LR49" s="518"/>
      <c r="LS49" s="518"/>
      <c r="LT49" s="518"/>
      <c r="LU49" s="518"/>
      <c r="LV49" s="518"/>
      <c r="LW49" s="518"/>
      <c r="LX49" s="518"/>
      <c r="LY49" s="518"/>
      <c r="LZ49" s="518"/>
      <c r="MA49" s="518"/>
      <c r="MB49" s="518"/>
      <c r="MC49" s="518"/>
      <c r="MD49" s="518"/>
      <c r="ME49" s="518"/>
      <c r="MF49" s="518"/>
      <c r="MG49" s="518"/>
      <c r="MH49" s="518"/>
      <c r="MI49" s="518"/>
      <c r="MJ49" s="518"/>
      <c r="MK49" s="518"/>
      <c r="ML49" s="518"/>
      <c r="MM49" s="518"/>
      <c r="MN49" s="518"/>
      <c r="MO49" s="518"/>
      <c r="MP49" s="518"/>
      <c r="MQ49" s="518"/>
      <c r="MR49" s="518"/>
      <c r="MS49" s="518"/>
      <c r="MT49" s="518"/>
      <c r="MU49" s="518"/>
      <c r="MV49" s="518"/>
      <c r="MW49" s="518"/>
      <c r="MX49" s="518"/>
      <c r="MY49" s="518"/>
      <c r="MZ49" s="518"/>
      <c r="NA49" s="518"/>
      <c r="NB49" s="518"/>
      <c r="NC49" s="518"/>
      <c r="ND49" s="518"/>
      <c r="NE49" s="518"/>
      <c r="NF49" s="518"/>
      <c r="NG49" s="518"/>
      <c r="NH49" s="518"/>
      <c r="NI49" s="518"/>
      <c r="NJ49" s="518"/>
      <c r="NK49" s="518"/>
      <c r="NL49" s="518"/>
      <c r="NM49" s="518"/>
      <c r="NN49" s="518"/>
      <c r="NO49" s="518"/>
      <c r="NP49" s="518"/>
      <c r="NQ49" s="518"/>
      <c r="NR49" s="518"/>
      <c r="NS49" s="518"/>
      <c r="NT49" s="518"/>
      <c r="NU49" s="518"/>
      <c r="NV49" s="518"/>
      <c r="NW49" s="518"/>
      <c r="NX49" s="518"/>
      <c r="NY49" s="518"/>
      <c r="NZ49" s="518"/>
      <c r="OA49" s="518"/>
      <c r="OB49" s="518"/>
      <c r="OC49" s="518"/>
      <c r="OD49" s="518"/>
      <c r="OE49" s="518"/>
      <c r="OF49" s="518"/>
      <c r="OG49" s="518"/>
      <c r="OH49" s="518"/>
      <c r="OI49" s="518"/>
      <c r="OJ49" s="518"/>
      <c r="OK49" s="518"/>
      <c r="OL49" s="518"/>
      <c r="OM49" s="518"/>
      <c r="ON49" s="518"/>
      <c r="OO49" s="518"/>
      <c r="OP49" s="518"/>
      <c r="OQ49" s="518"/>
      <c r="OR49" s="518"/>
      <c r="OS49" s="518"/>
      <c r="OT49" s="518"/>
      <c r="OU49" s="518"/>
      <c r="OV49" s="518"/>
      <c r="OW49" s="518"/>
      <c r="OX49" s="518"/>
      <c r="OY49" s="518"/>
      <c r="OZ49" s="518"/>
      <c r="PA49" s="518"/>
      <c r="PB49" s="518"/>
      <c r="PC49" s="518"/>
      <c r="PD49" s="518"/>
      <c r="PE49" s="518"/>
      <c r="PF49" s="518"/>
      <c r="PG49" s="518"/>
      <c r="PH49" s="518"/>
      <c r="PI49" s="518"/>
      <c r="PJ49" s="518"/>
      <c r="PK49" s="518"/>
      <c r="PL49" s="518"/>
      <c r="PM49" s="518"/>
      <c r="PN49" s="518"/>
      <c r="PO49" s="518"/>
      <c r="PP49" s="518"/>
      <c r="PQ49" s="518"/>
      <c r="PR49" s="518"/>
      <c r="PS49" s="518"/>
      <c r="PT49" s="518"/>
      <c r="PU49" s="518"/>
      <c r="PV49" s="518"/>
      <c r="PW49" s="518"/>
      <c r="PX49" s="518"/>
      <c r="PY49" s="518"/>
      <c r="PZ49" s="518"/>
      <c r="QA49" s="518"/>
      <c r="QB49" s="518"/>
      <c r="QC49" s="518"/>
      <c r="QD49" s="518"/>
      <c r="QE49" s="518"/>
      <c r="QF49" s="518"/>
      <c r="QG49" s="518"/>
      <c r="QH49" s="518"/>
      <c r="QI49" s="518"/>
      <c r="QJ49" s="518"/>
      <c r="QK49" s="518"/>
      <c r="QL49" s="518"/>
      <c r="QM49" s="518"/>
      <c r="QN49" s="518"/>
      <c r="QO49" s="518"/>
      <c r="QP49" s="518"/>
      <c r="QQ49" s="518"/>
      <c r="QR49" s="518"/>
      <c r="QS49" s="518"/>
      <c r="QT49" s="518"/>
      <c r="QU49" s="518"/>
      <c r="QV49" s="518"/>
      <c r="QW49" s="518"/>
      <c r="QX49" s="518"/>
      <c r="QY49" s="518"/>
      <c r="QZ49" s="518"/>
      <c r="RA49" s="518"/>
      <c r="RB49" s="518"/>
      <c r="RC49" s="518"/>
      <c r="RD49" s="518"/>
      <c r="RE49" s="518"/>
      <c r="RF49" s="518"/>
      <c r="RG49" s="518"/>
      <c r="RH49" s="518"/>
      <c r="RI49" s="518"/>
      <c r="RJ49" s="518"/>
      <c r="RK49" s="518"/>
      <c r="RL49" s="518"/>
      <c r="RM49" s="518"/>
      <c r="RN49" s="518"/>
      <c r="RO49" s="518"/>
      <c r="RP49" s="518"/>
      <c r="RQ49" s="518"/>
      <c r="RR49" s="518"/>
      <c r="RS49" s="518"/>
      <c r="RT49" s="518"/>
      <c r="RU49" s="518"/>
      <c r="RV49" s="518"/>
      <c r="RW49" s="518"/>
      <c r="RX49" s="518"/>
      <c r="RY49" s="518"/>
      <c r="RZ49" s="518"/>
      <c r="SA49" s="518"/>
      <c r="SB49" s="518"/>
      <c r="SC49" s="518"/>
      <c r="SD49" s="518"/>
      <c r="SE49" s="518"/>
      <c r="SF49" s="518"/>
      <c r="SG49" s="518"/>
      <c r="SH49" s="518"/>
      <c r="SI49" s="518"/>
      <c r="SJ49" s="518"/>
      <c r="SK49" s="518"/>
      <c r="SL49" s="518"/>
      <c r="SM49" s="518"/>
      <c r="SN49" s="518"/>
      <c r="SO49" s="518"/>
      <c r="SP49" s="518"/>
      <c r="SQ49" s="518"/>
      <c r="SR49" s="518"/>
      <c r="SS49" s="518"/>
      <c r="ST49" s="518"/>
      <c r="SU49" s="518"/>
      <c r="SV49" s="518"/>
      <c r="SW49" s="518"/>
      <c r="SX49" s="518"/>
      <c r="SY49" s="518"/>
      <c r="SZ49" s="518"/>
      <c r="TA49" s="518"/>
      <c r="TB49" s="518"/>
      <c r="TC49" s="518"/>
      <c r="TD49" s="518"/>
      <c r="TE49" s="518"/>
      <c r="TF49" s="518"/>
      <c r="TG49" s="518"/>
      <c r="TH49" s="518"/>
      <c r="TI49" s="518"/>
      <c r="TJ49" s="518"/>
      <c r="TK49" s="518"/>
      <c r="TL49" s="518"/>
      <c r="TM49" s="518"/>
      <c r="TN49" s="518"/>
      <c r="TO49" s="518"/>
      <c r="TP49" s="518"/>
      <c r="TQ49" s="518"/>
      <c r="TR49" s="518"/>
      <c r="TS49" s="518"/>
      <c r="TT49" s="518"/>
      <c r="TU49" s="518"/>
      <c r="TV49" s="518"/>
      <c r="TW49" s="518"/>
      <c r="TX49" s="518"/>
      <c r="TY49" s="518"/>
      <c r="TZ49" s="518"/>
      <c r="UA49" s="518"/>
      <c r="UB49" s="518"/>
      <c r="UC49" s="518"/>
      <c r="UD49" s="518"/>
      <c r="UE49" s="518"/>
      <c r="UF49" s="518"/>
      <c r="UG49" s="518"/>
      <c r="UH49" s="518"/>
      <c r="UI49" s="518"/>
      <c r="UJ49" s="518"/>
      <c r="UK49" s="518"/>
      <c r="UL49" s="518"/>
      <c r="UM49" s="518"/>
      <c r="UN49" s="518"/>
      <c r="UO49" s="518"/>
      <c r="UP49" s="518"/>
      <c r="UQ49" s="518"/>
      <c r="UR49" s="518"/>
      <c r="US49" s="518"/>
      <c r="UT49" s="518"/>
      <c r="UU49" s="518"/>
      <c r="UV49" s="518"/>
      <c r="UW49" s="518"/>
      <c r="UX49" s="518"/>
      <c r="UY49" s="518"/>
      <c r="UZ49" s="518"/>
      <c r="VA49" s="518"/>
      <c r="VB49" s="518"/>
      <c r="VC49" s="518"/>
      <c r="VD49" s="518"/>
      <c r="VE49" s="518"/>
      <c r="VF49" s="518"/>
      <c r="VG49" s="518"/>
      <c r="VH49" s="518"/>
      <c r="VI49" s="518"/>
      <c r="VJ49" s="518"/>
      <c r="VK49" s="518"/>
      <c r="VL49" s="518"/>
      <c r="VM49" s="518"/>
      <c r="VN49" s="518"/>
      <c r="VO49" s="518"/>
      <c r="VP49" s="518"/>
      <c r="VQ49" s="518"/>
      <c r="VR49" s="518"/>
      <c r="VS49" s="518"/>
      <c r="VT49" s="518"/>
      <c r="VU49" s="518"/>
      <c r="VV49" s="518"/>
      <c r="VW49" s="518"/>
      <c r="VX49" s="518"/>
      <c r="VY49" s="518"/>
      <c r="VZ49" s="518"/>
      <c r="WA49" s="518"/>
      <c r="WB49" s="518"/>
      <c r="WC49" s="518"/>
      <c r="WD49" s="518"/>
      <c r="WE49" s="518"/>
      <c r="WF49" s="518"/>
      <c r="WG49" s="518"/>
      <c r="WH49" s="518"/>
      <c r="WI49" s="518"/>
      <c r="WJ49" s="518"/>
      <c r="WK49" s="518"/>
      <c r="WL49" s="518"/>
      <c r="WM49" s="518"/>
      <c r="WN49" s="518"/>
      <c r="WO49" s="518"/>
      <c r="WP49" s="518"/>
      <c r="WQ49" s="518"/>
      <c r="WR49" s="518"/>
      <c r="WS49" s="518"/>
      <c r="WT49" s="518"/>
      <c r="WU49" s="518"/>
      <c r="WV49" s="518"/>
      <c r="WW49" s="518"/>
      <c r="WX49" s="518"/>
      <c r="WY49" s="518"/>
      <c r="WZ49" s="518"/>
      <c r="XA49" s="518"/>
      <c r="XB49" s="518"/>
      <c r="XC49" s="518"/>
      <c r="XD49" s="518"/>
      <c r="XE49" s="518"/>
      <c r="XF49" s="518"/>
      <c r="XG49" s="518"/>
      <c r="XH49" s="518"/>
      <c r="XI49" s="518"/>
      <c r="XJ49" s="518"/>
      <c r="XK49" s="518"/>
      <c r="XL49" s="518"/>
      <c r="XM49" s="518"/>
      <c r="XN49" s="518"/>
      <c r="XO49" s="518"/>
      <c r="XP49" s="518"/>
      <c r="XQ49" s="518"/>
      <c r="XR49" s="518"/>
      <c r="XS49" s="518"/>
      <c r="XT49" s="518"/>
      <c r="XU49" s="518"/>
      <c r="XV49" s="518"/>
      <c r="XW49" s="518"/>
      <c r="XX49" s="518"/>
      <c r="XY49" s="518"/>
      <c r="XZ49" s="518"/>
      <c r="YA49" s="518"/>
      <c r="YB49" s="518"/>
      <c r="YC49" s="518"/>
      <c r="YD49" s="518"/>
      <c r="YE49" s="518"/>
      <c r="YF49" s="518"/>
      <c r="YG49" s="518"/>
      <c r="YH49" s="518"/>
      <c r="YI49" s="518"/>
      <c r="YJ49" s="518"/>
      <c r="YK49" s="518"/>
      <c r="YL49" s="518"/>
      <c r="YM49" s="518"/>
      <c r="YN49" s="518"/>
      <c r="YO49" s="518"/>
      <c r="YP49" s="518"/>
      <c r="YQ49" s="518"/>
      <c r="YR49" s="518"/>
      <c r="YS49" s="518"/>
      <c r="YT49" s="518"/>
      <c r="YU49" s="518"/>
      <c r="YV49" s="518"/>
      <c r="YW49" s="518"/>
      <c r="YX49" s="518"/>
      <c r="YY49" s="518"/>
      <c r="YZ49" s="518"/>
      <c r="ZA49" s="518"/>
      <c r="ZB49" s="518"/>
      <c r="ZC49" s="518"/>
      <c r="ZD49" s="518"/>
      <c r="ZE49" s="518"/>
      <c r="ZF49" s="518"/>
      <c r="ZG49" s="518"/>
      <c r="ZH49" s="518"/>
      <c r="ZI49" s="518"/>
      <c r="ZJ49" s="518"/>
      <c r="ZK49" s="518"/>
      <c r="ZL49" s="518"/>
      <c r="ZM49" s="518"/>
      <c r="ZN49" s="518"/>
      <c r="ZO49" s="518"/>
      <c r="ZP49" s="518"/>
      <c r="ZQ49" s="518"/>
      <c r="ZR49" s="518"/>
      <c r="ZS49" s="518"/>
      <c r="ZT49" s="518"/>
      <c r="ZU49" s="518"/>
      <c r="ZV49" s="518"/>
      <c r="ZW49" s="518"/>
      <c r="ZX49" s="518"/>
      <c r="ZY49" s="518"/>
      <c r="ZZ49" s="518"/>
      <c r="AAA49" s="518"/>
      <c r="AAB49" s="518"/>
      <c r="AAC49" s="518"/>
      <c r="AAD49" s="518"/>
      <c r="AAE49" s="518"/>
      <c r="AAF49" s="518"/>
      <c r="AAG49" s="518"/>
      <c r="AAH49" s="518"/>
      <c r="AAI49" s="518"/>
      <c r="AAJ49" s="518"/>
      <c r="AAK49" s="518"/>
      <c r="AAL49" s="518"/>
      <c r="AAM49" s="518"/>
      <c r="AAN49" s="518"/>
      <c r="AAO49" s="518"/>
      <c r="AAP49" s="518"/>
      <c r="AAQ49" s="518"/>
      <c r="AAR49" s="518"/>
      <c r="AAS49" s="518"/>
      <c r="AAT49" s="518"/>
      <c r="AAU49" s="518"/>
      <c r="AAV49" s="518"/>
      <c r="AAW49" s="518"/>
      <c r="AAX49" s="518"/>
      <c r="AAY49" s="518"/>
      <c r="AAZ49" s="518"/>
      <c r="ABA49" s="518"/>
      <c r="ABB49" s="518"/>
      <c r="ABC49" s="518"/>
      <c r="ABD49" s="518"/>
      <c r="ABE49" s="518"/>
      <c r="ABF49" s="518"/>
      <c r="ABG49" s="518"/>
      <c r="ABH49" s="518"/>
      <c r="ABI49" s="518"/>
      <c r="ABJ49" s="518"/>
      <c r="ABK49" s="518"/>
      <c r="ABL49" s="518"/>
      <c r="ABM49" s="518"/>
      <c r="ABN49" s="518"/>
      <c r="ABO49" s="518"/>
      <c r="ABP49" s="518"/>
      <c r="ABQ49" s="518"/>
      <c r="ABR49" s="518"/>
      <c r="ABS49" s="518"/>
      <c r="ABT49" s="518"/>
      <c r="ABU49" s="518"/>
      <c r="ABV49" s="518"/>
      <c r="ABW49" s="518"/>
      <c r="ABX49" s="518"/>
      <c r="ABY49" s="518"/>
      <c r="ABZ49" s="518"/>
      <c r="ACA49" s="518"/>
      <c r="ACB49" s="518"/>
      <c r="ACC49" s="518"/>
      <c r="ACD49" s="518"/>
      <c r="ACE49" s="518"/>
      <c r="ACF49" s="518"/>
      <c r="ACG49" s="518"/>
      <c r="ACH49" s="518"/>
      <c r="ACI49" s="518"/>
      <c r="ACJ49" s="518"/>
      <c r="ACK49" s="518"/>
      <c r="ACL49" s="518"/>
      <c r="ACM49" s="518"/>
      <c r="ACN49" s="518"/>
      <c r="ACO49" s="518"/>
      <c r="ACP49" s="518"/>
      <c r="ACQ49" s="518"/>
      <c r="ACR49" s="518"/>
      <c r="ACS49" s="518"/>
      <c r="ACT49" s="518"/>
      <c r="ACU49" s="518"/>
      <c r="ACV49" s="518"/>
      <c r="ACW49" s="518"/>
      <c r="ACX49" s="518"/>
      <c r="ACY49" s="518"/>
      <c r="ACZ49" s="518"/>
      <c r="ADA49" s="518"/>
      <c r="ADB49" s="518"/>
      <c r="ADC49" s="518"/>
      <c r="ADD49" s="518"/>
      <c r="ADE49" s="518"/>
      <c r="ADF49" s="518"/>
      <c r="ADG49" s="518"/>
      <c r="ADH49" s="518"/>
      <c r="ADI49" s="518"/>
      <c r="ADJ49" s="518"/>
      <c r="ADK49" s="518"/>
      <c r="ADL49" s="518"/>
      <c r="ADM49" s="518"/>
      <c r="ADN49" s="518"/>
      <c r="ADO49" s="518"/>
      <c r="ADP49" s="518"/>
      <c r="ADQ49" s="518"/>
      <c r="ADR49" s="518"/>
      <c r="ADS49" s="518"/>
      <c r="ADT49" s="518"/>
      <c r="ADU49" s="518"/>
      <c r="ADV49" s="518"/>
      <c r="ADW49" s="518"/>
      <c r="ADX49" s="518"/>
      <c r="ADY49" s="518"/>
      <c r="ADZ49" s="518"/>
      <c r="AEA49" s="518"/>
      <c r="AEB49" s="518"/>
      <c r="AEC49" s="518"/>
      <c r="AED49" s="518"/>
      <c r="AEE49" s="518"/>
      <c r="AEF49" s="518"/>
      <c r="AEG49" s="518"/>
      <c r="AEH49" s="518"/>
      <c r="AEI49" s="518"/>
      <c r="AEJ49" s="518"/>
      <c r="AEK49" s="518"/>
      <c r="AEL49" s="518"/>
      <c r="AEM49" s="518"/>
      <c r="AEN49" s="518"/>
      <c r="AEO49" s="518"/>
      <c r="AEP49" s="518"/>
      <c r="AEQ49" s="518"/>
      <c r="AER49" s="518"/>
      <c r="AES49" s="518"/>
      <c r="AET49" s="518"/>
      <c r="AEU49" s="518"/>
      <c r="AEV49" s="518"/>
      <c r="AEW49" s="518"/>
      <c r="AEX49" s="518"/>
      <c r="AEY49" s="518"/>
      <c r="AEZ49" s="518"/>
      <c r="AFA49" s="518"/>
      <c r="AFB49" s="518"/>
      <c r="AFC49" s="518"/>
      <c r="AFD49" s="518"/>
      <c r="AFE49" s="518"/>
      <c r="AFF49" s="518"/>
      <c r="AFG49" s="518"/>
      <c r="AFH49" s="518"/>
      <c r="AFI49" s="518"/>
      <c r="AFJ49" s="518"/>
      <c r="AFK49" s="518"/>
      <c r="AFL49" s="518"/>
      <c r="AFM49" s="518"/>
      <c r="AFN49" s="518"/>
      <c r="AFO49" s="518"/>
      <c r="AFP49" s="518"/>
      <c r="AFQ49" s="518"/>
      <c r="AFR49" s="518"/>
      <c r="AFS49" s="518"/>
      <c r="AFT49" s="518"/>
      <c r="AFU49" s="518"/>
      <c r="AFV49" s="518"/>
      <c r="AFW49" s="518"/>
      <c r="AFX49" s="518"/>
      <c r="AFY49" s="518"/>
      <c r="AFZ49" s="518"/>
      <c r="AGA49" s="518"/>
      <c r="AGB49" s="518"/>
      <c r="AGC49" s="518"/>
      <c r="AGD49" s="518"/>
      <c r="AGE49" s="518"/>
      <c r="AGF49" s="518"/>
      <c r="AGG49" s="518"/>
      <c r="AGH49" s="518"/>
      <c r="AGI49" s="518"/>
      <c r="AGJ49" s="518"/>
      <c r="AGK49" s="518"/>
      <c r="AGL49" s="518"/>
      <c r="AGM49" s="518"/>
      <c r="AGN49" s="518"/>
      <c r="AGO49" s="518"/>
      <c r="AGP49" s="518"/>
      <c r="AGQ49" s="518"/>
      <c r="AGR49" s="518"/>
      <c r="AGS49" s="518"/>
      <c r="AGT49" s="518"/>
      <c r="AGU49" s="518"/>
      <c r="AGV49" s="518"/>
      <c r="AGW49" s="518"/>
      <c r="AGX49" s="518"/>
      <c r="AGY49" s="518"/>
      <c r="AGZ49" s="518"/>
      <c r="AHA49" s="518"/>
      <c r="AHB49" s="518"/>
      <c r="AHC49" s="518"/>
      <c r="AHD49" s="518"/>
      <c r="AHE49" s="518"/>
      <c r="AHF49" s="518"/>
      <c r="AHG49" s="518"/>
      <c r="AHH49" s="518"/>
      <c r="AHI49" s="518"/>
      <c r="AHJ49" s="518"/>
      <c r="AHK49" s="518"/>
      <c r="AHL49" s="518"/>
      <c r="AHM49" s="518"/>
      <c r="AHN49" s="518"/>
      <c r="AHO49" s="518"/>
      <c r="AHP49" s="518"/>
      <c r="AHQ49" s="518"/>
      <c r="AHR49" s="518"/>
      <c r="AHS49" s="518"/>
      <c r="AHT49" s="518"/>
      <c r="AHU49" s="518"/>
      <c r="AHV49" s="518"/>
      <c r="AHW49" s="518"/>
      <c r="AHX49" s="518"/>
      <c r="AHY49" s="518"/>
      <c r="AHZ49" s="518"/>
      <c r="AIA49" s="518"/>
      <c r="AIB49" s="518"/>
      <c r="AIC49" s="518"/>
      <c r="AID49" s="518"/>
      <c r="AIE49" s="518"/>
      <c r="AIF49" s="518"/>
      <c r="AIG49" s="518"/>
      <c r="AIH49" s="518"/>
      <c r="AII49" s="518"/>
      <c r="AIJ49" s="518"/>
      <c r="AIK49" s="518"/>
      <c r="AIL49" s="518"/>
      <c r="AIM49" s="518"/>
      <c r="AIN49" s="518"/>
      <c r="AIO49" s="518"/>
      <c r="AIP49" s="518"/>
      <c r="AIQ49" s="518"/>
      <c r="AIR49" s="518"/>
      <c r="AIS49" s="518"/>
      <c r="AIT49" s="518"/>
      <c r="AIU49" s="518"/>
      <c r="AIV49" s="518"/>
      <c r="AIW49" s="518"/>
      <c r="AIX49" s="518"/>
      <c r="AIY49" s="518"/>
      <c r="AIZ49" s="518"/>
      <c r="AJA49" s="518"/>
      <c r="AJB49" s="518"/>
      <c r="AJC49" s="518"/>
      <c r="AJD49" s="518"/>
      <c r="AJE49" s="518"/>
      <c r="AJF49" s="518"/>
      <c r="AJG49" s="518"/>
      <c r="AJH49" s="518"/>
      <c r="AJI49" s="518"/>
      <c r="AJJ49" s="518"/>
      <c r="AJK49" s="518"/>
      <c r="AJL49" s="518"/>
      <c r="AJM49" s="518"/>
      <c r="AJN49" s="518"/>
      <c r="AJO49" s="518"/>
      <c r="AJP49" s="518"/>
      <c r="AJQ49" s="518"/>
      <c r="AJR49" s="518"/>
      <c r="AJS49" s="518"/>
      <c r="AJT49" s="518"/>
      <c r="AJU49" s="518"/>
      <c r="AJV49" s="518"/>
      <c r="AJW49" s="518"/>
      <c r="AJX49" s="518"/>
      <c r="AJY49" s="518"/>
      <c r="AJZ49" s="518"/>
      <c r="AKA49" s="518"/>
      <c r="AKB49" s="518"/>
      <c r="AKC49" s="518"/>
      <c r="AKD49" s="518"/>
      <c r="AKE49" s="518"/>
      <c r="AKF49" s="518"/>
      <c r="AKG49" s="518"/>
      <c r="AKH49" s="518"/>
      <c r="AKI49" s="518"/>
      <c r="AKJ49" s="518"/>
      <c r="AKK49" s="518"/>
      <c r="AKL49" s="518"/>
      <c r="AKM49" s="518"/>
      <c r="AKN49" s="518"/>
      <c r="AKO49" s="518"/>
      <c r="AKP49" s="518"/>
      <c r="AKQ49" s="518"/>
      <c r="AKR49" s="518"/>
      <c r="AKS49" s="518"/>
      <c r="AKT49" s="518"/>
      <c r="AKU49" s="518"/>
      <c r="AKV49" s="518"/>
      <c r="AKW49" s="518"/>
      <c r="AKX49" s="518"/>
      <c r="AKY49" s="518"/>
      <c r="AKZ49" s="518"/>
      <c r="ALA49" s="518"/>
      <c r="ALB49" s="518"/>
      <c r="ALC49" s="518"/>
      <c r="ALD49" s="518"/>
      <c r="ALE49" s="518"/>
      <c r="ALF49" s="518"/>
      <c r="ALG49" s="518"/>
      <c r="ALH49" s="518"/>
      <c r="ALI49" s="518"/>
      <c r="ALJ49" s="518"/>
      <c r="ALK49" s="518"/>
      <c r="ALL49" s="518"/>
      <c r="ALM49" s="518"/>
      <c r="ALN49" s="518"/>
      <c r="ALO49" s="518"/>
      <c r="ALP49" s="518"/>
      <c r="ALQ49" s="518"/>
      <c r="ALR49" s="518"/>
      <c r="ALS49" s="518"/>
      <c r="ALT49" s="518"/>
      <c r="ALU49" s="518"/>
      <c r="ALV49" s="518"/>
      <c r="ALW49" s="518"/>
      <c r="ALX49" s="518"/>
      <c r="ALY49" s="518"/>
      <c r="ALZ49" s="518"/>
      <c r="AMA49" s="518"/>
      <c r="AMB49" s="518"/>
      <c r="AMC49" s="518"/>
      <c r="AMD49" s="518"/>
      <c r="AME49" s="518"/>
      <c r="AMF49" s="518"/>
      <c r="AMG49" s="518"/>
      <c r="AMH49" s="518"/>
    </row>
    <row r="50" spans="2:1022" s="514" customFormat="1" ht="14" hidden="1" x14ac:dyDescent="0.3">
      <c r="B50" s="885"/>
      <c r="C50" s="544" t="s">
        <v>229</v>
      </c>
      <c r="D50" s="545"/>
      <c r="E50" s="545"/>
      <c r="F50" s="546">
        <v>2000</v>
      </c>
      <c r="G50" s="546" t="s">
        <v>4</v>
      </c>
      <c r="H50" s="549"/>
      <c r="I50" s="531" t="s">
        <v>125</v>
      </c>
      <c r="J50" s="886"/>
      <c r="K50" s="886"/>
      <c r="L50" s="886"/>
      <c r="M50" s="886"/>
      <c r="N50" s="884"/>
      <c r="O50" s="884"/>
      <c r="P50" s="541" t="s">
        <v>410</v>
      </c>
      <c r="Q50" s="541"/>
      <c r="R50" s="572">
        <f t="shared" si="8"/>
        <v>19</v>
      </c>
      <c r="S50" s="518"/>
      <c r="T50" s="518"/>
      <c r="U50" s="518"/>
      <c r="V50" s="518"/>
      <c r="W50" s="518"/>
      <c r="X50" s="518"/>
      <c r="Y50" s="518"/>
      <c r="Z50" s="518"/>
      <c r="AA50" s="518"/>
      <c r="AB50" s="518"/>
      <c r="AC50" s="518"/>
      <c r="AD50" s="518"/>
      <c r="AE50" s="518"/>
      <c r="AF50" s="518"/>
      <c r="AG50" s="518"/>
      <c r="AH50" s="518"/>
      <c r="AI50" s="518"/>
      <c r="AJ50" s="518"/>
      <c r="AK50" s="518"/>
      <c r="AL50" s="518"/>
      <c r="AM50" s="518"/>
      <c r="AN50" s="518"/>
      <c r="AO50" s="518"/>
      <c r="AP50" s="518"/>
      <c r="AQ50" s="518"/>
      <c r="AR50" s="518"/>
      <c r="AS50" s="518"/>
      <c r="AT50" s="518"/>
      <c r="AU50" s="518"/>
      <c r="AV50" s="518"/>
      <c r="AW50" s="518"/>
      <c r="AX50" s="518"/>
      <c r="AY50" s="518"/>
      <c r="AZ50" s="518"/>
      <c r="BA50" s="518"/>
      <c r="BB50" s="518"/>
      <c r="BC50" s="518"/>
      <c r="BD50" s="518"/>
      <c r="BE50" s="518"/>
      <c r="BF50" s="518"/>
      <c r="BG50" s="518"/>
      <c r="BH50" s="518"/>
      <c r="BI50" s="518"/>
      <c r="BJ50" s="518"/>
      <c r="BK50" s="518"/>
      <c r="BL50" s="518"/>
      <c r="BM50" s="518"/>
      <c r="BN50" s="518"/>
      <c r="BO50" s="518"/>
      <c r="BP50" s="518"/>
      <c r="BQ50" s="518"/>
      <c r="BR50" s="518"/>
      <c r="BS50" s="518"/>
      <c r="BT50" s="518"/>
      <c r="BU50" s="518"/>
      <c r="BV50" s="518"/>
      <c r="BW50" s="518"/>
      <c r="BX50" s="518"/>
      <c r="BY50" s="518"/>
      <c r="BZ50" s="518"/>
      <c r="CA50" s="518"/>
      <c r="CB50" s="518"/>
      <c r="CC50" s="518"/>
      <c r="CD50" s="518"/>
      <c r="CE50" s="518"/>
      <c r="CF50" s="518"/>
      <c r="CG50" s="518"/>
      <c r="CH50" s="518"/>
      <c r="CI50" s="518"/>
      <c r="CJ50" s="518"/>
      <c r="CK50" s="518"/>
      <c r="CL50" s="518"/>
      <c r="CM50" s="518"/>
      <c r="CN50" s="518"/>
      <c r="CO50" s="518"/>
      <c r="CP50" s="518"/>
      <c r="CQ50" s="518"/>
      <c r="CR50" s="518"/>
      <c r="CS50" s="518"/>
      <c r="CT50" s="518"/>
      <c r="CU50" s="518"/>
      <c r="CV50" s="518"/>
      <c r="CW50" s="518"/>
      <c r="CX50" s="518"/>
      <c r="CY50" s="518"/>
      <c r="CZ50" s="518"/>
      <c r="DA50" s="518"/>
      <c r="DB50" s="518"/>
      <c r="DC50" s="518"/>
      <c r="DD50" s="518"/>
      <c r="DE50" s="518"/>
      <c r="DF50" s="518"/>
      <c r="DG50" s="518"/>
      <c r="DH50" s="518"/>
      <c r="DI50" s="518"/>
      <c r="DJ50" s="518"/>
      <c r="DK50" s="518"/>
      <c r="DL50" s="518"/>
      <c r="DM50" s="518"/>
      <c r="DN50" s="518"/>
      <c r="DO50" s="518"/>
      <c r="DP50" s="518"/>
      <c r="DQ50" s="518"/>
      <c r="DR50" s="518"/>
      <c r="DS50" s="518"/>
      <c r="DT50" s="518"/>
      <c r="DU50" s="518"/>
      <c r="DV50" s="518"/>
      <c r="DW50" s="518"/>
      <c r="DX50" s="518"/>
      <c r="DY50" s="518"/>
      <c r="DZ50" s="518"/>
      <c r="EA50" s="518"/>
      <c r="EB50" s="518"/>
      <c r="EC50" s="518"/>
      <c r="ED50" s="518"/>
      <c r="EE50" s="518"/>
      <c r="EF50" s="518"/>
      <c r="EG50" s="518"/>
      <c r="EH50" s="518"/>
      <c r="EI50" s="518"/>
      <c r="EJ50" s="518"/>
      <c r="EK50" s="518"/>
      <c r="EL50" s="518"/>
      <c r="EM50" s="518"/>
      <c r="EN50" s="518"/>
      <c r="EO50" s="518"/>
      <c r="EP50" s="518"/>
      <c r="EQ50" s="518"/>
      <c r="ER50" s="518"/>
      <c r="ES50" s="518"/>
      <c r="ET50" s="518"/>
      <c r="EU50" s="518"/>
      <c r="EV50" s="518"/>
      <c r="EW50" s="518"/>
      <c r="EX50" s="518"/>
      <c r="EY50" s="518"/>
      <c r="EZ50" s="518"/>
      <c r="FA50" s="518"/>
      <c r="FB50" s="518"/>
      <c r="FC50" s="518"/>
      <c r="FD50" s="518"/>
      <c r="FE50" s="518"/>
      <c r="FF50" s="518"/>
      <c r="FG50" s="518"/>
      <c r="FH50" s="518"/>
      <c r="FI50" s="518"/>
      <c r="FJ50" s="518"/>
      <c r="FK50" s="518"/>
      <c r="FL50" s="518"/>
      <c r="FM50" s="518"/>
      <c r="FN50" s="518"/>
      <c r="FO50" s="518"/>
      <c r="FP50" s="518"/>
      <c r="FQ50" s="518"/>
      <c r="FR50" s="518"/>
      <c r="FS50" s="518"/>
      <c r="FT50" s="518"/>
      <c r="FU50" s="518"/>
      <c r="FV50" s="518"/>
      <c r="FW50" s="518"/>
      <c r="FX50" s="518"/>
      <c r="FY50" s="518"/>
      <c r="FZ50" s="518"/>
      <c r="GA50" s="518"/>
      <c r="GB50" s="518"/>
      <c r="GC50" s="518"/>
      <c r="GD50" s="518"/>
      <c r="GE50" s="518"/>
      <c r="GF50" s="518"/>
      <c r="GG50" s="518"/>
      <c r="GH50" s="518"/>
      <c r="GI50" s="518"/>
      <c r="GJ50" s="518"/>
      <c r="GK50" s="518"/>
      <c r="GL50" s="518"/>
      <c r="GM50" s="518"/>
      <c r="GN50" s="518"/>
      <c r="GO50" s="518"/>
      <c r="GP50" s="518"/>
      <c r="GQ50" s="518"/>
      <c r="GR50" s="518"/>
      <c r="GS50" s="518"/>
      <c r="GT50" s="518"/>
      <c r="GU50" s="518"/>
      <c r="GV50" s="518"/>
      <c r="GW50" s="518"/>
      <c r="GX50" s="518"/>
      <c r="GY50" s="518"/>
      <c r="GZ50" s="518"/>
      <c r="HA50" s="518"/>
      <c r="HB50" s="518"/>
      <c r="HC50" s="518"/>
      <c r="HD50" s="518"/>
      <c r="HE50" s="518"/>
      <c r="HF50" s="518"/>
      <c r="HG50" s="518"/>
      <c r="HH50" s="518"/>
      <c r="HI50" s="518"/>
      <c r="HJ50" s="518"/>
      <c r="HK50" s="518"/>
      <c r="HL50" s="518"/>
      <c r="HM50" s="518"/>
      <c r="HN50" s="518"/>
      <c r="HO50" s="518"/>
      <c r="HP50" s="518"/>
      <c r="HQ50" s="518"/>
      <c r="HR50" s="518"/>
      <c r="HS50" s="518"/>
      <c r="HT50" s="518"/>
      <c r="HU50" s="518"/>
      <c r="HV50" s="518"/>
      <c r="HW50" s="518"/>
      <c r="HX50" s="518"/>
      <c r="HY50" s="518"/>
      <c r="HZ50" s="518"/>
      <c r="IA50" s="518"/>
      <c r="IB50" s="518"/>
      <c r="IC50" s="518"/>
      <c r="ID50" s="518"/>
      <c r="IE50" s="518"/>
      <c r="IF50" s="518"/>
      <c r="IG50" s="518"/>
      <c r="IH50" s="518"/>
      <c r="II50" s="518"/>
      <c r="IJ50" s="518"/>
      <c r="IK50" s="518"/>
      <c r="IL50" s="518"/>
      <c r="IM50" s="518"/>
      <c r="IN50" s="518"/>
      <c r="IO50" s="518"/>
      <c r="IP50" s="518"/>
      <c r="IQ50" s="518"/>
      <c r="IR50" s="518"/>
      <c r="IS50" s="518"/>
      <c r="IT50" s="518"/>
      <c r="IU50" s="518"/>
      <c r="IV50" s="518"/>
      <c r="IW50" s="518"/>
      <c r="IX50" s="518"/>
      <c r="IY50" s="518"/>
      <c r="IZ50" s="518"/>
      <c r="JA50" s="518"/>
      <c r="JB50" s="518"/>
      <c r="JC50" s="518"/>
      <c r="JD50" s="518"/>
      <c r="JE50" s="518"/>
      <c r="JF50" s="518"/>
      <c r="JG50" s="518"/>
      <c r="JH50" s="518"/>
      <c r="JI50" s="518"/>
      <c r="JJ50" s="518"/>
      <c r="JK50" s="518"/>
      <c r="JL50" s="518"/>
      <c r="JM50" s="518"/>
      <c r="JN50" s="518"/>
      <c r="JO50" s="518"/>
      <c r="JP50" s="518"/>
      <c r="JQ50" s="518"/>
      <c r="JR50" s="518"/>
      <c r="JS50" s="518"/>
      <c r="JT50" s="518"/>
      <c r="JU50" s="518"/>
      <c r="JV50" s="518"/>
      <c r="JW50" s="518"/>
      <c r="JX50" s="518"/>
      <c r="JY50" s="518"/>
      <c r="JZ50" s="518"/>
      <c r="KA50" s="518"/>
      <c r="KB50" s="518"/>
      <c r="KC50" s="518"/>
      <c r="KD50" s="518"/>
      <c r="KE50" s="518"/>
      <c r="KF50" s="518"/>
      <c r="KG50" s="518"/>
      <c r="KH50" s="518"/>
      <c r="KI50" s="518"/>
      <c r="KJ50" s="518"/>
      <c r="KK50" s="518"/>
      <c r="KL50" s="518"/>
      <c r="KM50" s="518"/>
      <c r="KN50" s="518"/>
      <c r="KO50" s="518"/>
      <c r="KP50" s="518"/>
      <c r="KQ50" s="518"/>
      <c r="KR50" s="518"/>
      <c r="KS50" s="518"/>
      <c r="KT50" s="518"/>
      <c r="KU50" s="518"/>
      <c r="KV50" s="518"/>
      <c r="KW50" s="518"/>
      <c r="KX50" s="518"/>
      <c r="KY50" s="518"/>
      <c r="KZ50" s="518"/>
      <c r="LA50" s="518"/>
      <c r="LB50" s="518"/>
      <c r="LC50" s="518"/>
      <c r="LD50" s="518"/>
      <c r="LE50" s="518"/>
      <c r="LF50" s="518"/>
      <c r="LG50" s="518"/>
      <c r="LH50" s="518"/>
      <c r="LI50" s="518"/>
      <c r="LJ50" s="518"/>
      <c r="LK50" s="518"/>
      <c r="LL50" s="518"/>
      <c r="LM50" s="518"/>
      <c r="LN50" s="518"/>
      <c r="LO50" s="518"/>
      <c r="LP50" s="518"/>
      <c r="LQ50" s="518"/>
      <c r="LR50" s="518"/>
      <c r="LS50" s="518"/>
      <c r="LT50" s="518"/>
      <c r="LU50" s="518"/>
      <c r="LV50" s="518"/>
      <c r="LW50" s="518"/>
      <c r="LX50" s="518"/>
      <c r="LY50" s="518"/>
      <c r="LZ50" s="518"/>
      <c r="MA50" s="518"/>
      <c r="MB50" s="518"/>
      <c r="MC50" s="518"/>
      <c r="MD50" s="518"/>
      <c r="ME50" s="518"/>
      <c r="MF50" s="518"/>
      <c r="MG50" s="518"/>
      <c r="MH50" s="518"/>
      <c r="MI50" s="518"/>
      <c r="MJ50" s="518"/>
      <c r="MK50" s="518"/>
      <c r="ML50" s="518"/>
      <c r="MM50" s="518"/>
      <c r="MN50" s="518"/>
      <c r="MO50" s="518"/>
      <c r="MP50" s="518"/>
      <c r="MQ50" s="518"/>
      <c r="MR50" s="518"/>
      <c r="MS50" s="518"/>
      <c r="MT50" s="518"/>
      <c r="MU50" s="518"/>
      <c r="MV50" s="518"/>
      <c r="MW50" s="518"/>
      <c r="MX50" s="518"/>
      <c r="MY50" s="518"/>
      <c r="MZ50" s="518"/>
      <c r="NA50" s="518"/>
      <c r="NB50" s="518"/>
      <c r="NC50" s="518"/>
      <c r="ND50" s="518"/>
      <c r="NE50" s="518"/>
      <c r="NF50" s="518"/>
      <c r="NG50" s="518"/>
      <c r="NH50" s="518"/>
      <c r="NI50" s="518"/>
      <c r="NJ50" s="518"/>
      <c r="NK50" s="518"/>
      <c r="NL50" s="518"/>
      <c r="NM50" s="518"/>
      <c r="NN50" s="518"/>
      <c r="NO50" s="518"/>
      <c r="NP50" s="518"/>
      <c r="NQ50" s="518"/>
      <c r="NR50" s="518"/>
      <c r="NS50" s="518"/>
      <c r="NT50" s="518"/>
      <c r="NU50" s="518"/>
      <c r="NV50" s="518"/>
      <c r="NW50" s="518"/>
      <c r="NX50" s="518"/>
      <c r="NY50" s="518"/>
      <c r="NZ50" s="518"/>
      <c r="OA50" s="518"/>
      <c r="OB50" s="518"/>
      <c r="OC50" s="518"/>
      <c r="OD50" s="518"/>
      <c r="OE50" s="518"/>
      <c r="OF50" s="518"/>
      <c r="OG50" s="518"/>
      <c r="OH50" s="518"/>
      <c r="OI50" s="518"/>
      <c r="OJ50" s="518"/>
      <c r="OK50" s="518"/>
      <c r="OL50" s="518"/>
      <c r="OM50" s="518"/>
      <c r="ON50" s="518"/>
      <c r="OO50" s="518"/>
      <c r="OP50" s="518"/>
      <c r="OQ50" s="518"/>
      <c r="OR50" s="518"/>
      <c r="OS50" s="518"/>
      <c r="OT50" s="518"/>
      <c r="OU50" s="518"/>
      <c r="OV50" s="518"/>
      <c r="OW50" s="518"/>
      <c r="OX50" s="518"/>
      <c r="OY50" s="518"/>
      <c r="OZ50" s="518"/>
      <c r="PA50" s="518"/>
      <c r="PB50" s="518"/>
      <c r="PC50" s="518"/>
      <c r="PD50" s="518"/>
      <c r="PE50" s="518"/>
      <c r="PF50" s="518"/>
      <c r="PG50" s="518"/>
      <c r="PH50" s="518"/>
      <c r="PI50" s="518"/>
      <c r="PJ50" s="518"/>
      <c r="PK50" s="518"/>
      <c r="PL50" s="518"/>
      <c r="PM50" s="518"/>
      <c r="PN50" s="518"/>
      <c r="PO50" s="518"/>
      <c r="PP50" s="518"/>
      <c r="PQ50" s="518"/>
      <c r="PR50" s="518"/>
      <c r="PS50" s="518"/>
      <c r="PT50" s="518"/>
      <c r="PU50" s="518"/>
      <c r="PV50" s="518"/>
      <c r="PW50" s="518"/>
      <c r="PX50" s="518"/>
      <c r="PY50" s="518"/>
      <c r="PZ50" s="518"/>
      <c r="QA50" s="518"/>
      <c r="QB50" s="518"/>
      <c r="QC50" s="518"/>
      <c r="QD50" s="518"/>
      <c r="QE50" s="518"/>
      <c r="QF50" s="518"/>
      <c r="QG50" s="518"/>
      <c r="QH50" s="518"/>
      <c r="QI50" s="518"/>
      <c r="QJ50" s="518"/>
      <c r="QK50" s="518"/>
      <c r="QL50" s="518"/>
      <c r="QM50" s="518"/>
      <c r="QN50" s="518"/>
      <c r="QO50" s="518"/>
      <c r="QP50" s="518"/>
      <c r="QQ50" s="518"/>
      <c r="QR50" s="518"/>
      <c r="QS50" s="518"/>
      <c r="QT50" s="518"/>
      <c r="QU50" s="518"/>
      <c r="QV50" s="518"/>
      <c r="QW50" s="518"/>
      <c r="QX50" s="518"/>
      <c r="QY50" s="518"/>
      <c r="QZ50" s="518"/>
      <c r="RA50" s="518"/>
      <c r="RB50" s="518"/>
      <c r="RC50" s="518"/>
      <c r="RD50" s="518"/>
      <c r="RE50" s="518"/>
      <c r="RF50" s="518"/>
      <c r="RG50" s="518"/>
      <c r="RH50" s="518"/>
      <c r="RI50" s="518"/>
      <c r="RJ50" s="518"/>
      <c r="RK50" s="518"/>
      <c r="RL50" s="518"/>
      <c r="RM50" s="518"/>
      <c r="RN50" s="518"/>
      <c r="RO50" s="518"/>
      <c r="RP50" s="518"/>
      <c r="RQ50" s="518"/>
      <c r="RR50" s="518"/>
      <c r="RS50" s="518"/>
      <c r="RT50" s="518"/>
      <c r="RU50" s="518"/>
      <c r="RV50" s="518"/>
      <c r="RW50" s="518"/>
      <c r="RX50" s="518"/>
      <c r="RY50" s="518"/>
      <c r="RZ50" s="518"/>
      <c r="SA50" s="518"/>
      <c r="SB50" s="518"/>
      <c r="SC50" s="518"/>
      <c r="SD50" s="518"/>
      <c r="SE50" s="518"/>
      <c r="SF50" s="518"/>
      <c r="SG50" s="518"/>
      <c r="SH50" s="518"/>
      <c r="SI50" s="518"/>
      <c r="SJ50" s="518"/>
      <c r="SK50" s="518"/>
      <c r="SL50" s="518"/>
      <c r="SM50" s="518"/>
      <c r="SN50" s="518"/>
      <c r="SO50" s="518"/>
      <c r="SP50" s="518"/>
      <c r="SQ50" s="518"/>
      <c r="SR50" s="518"/>
      <c r="SS50" s="518"/>
      <c r="ST50" s="518"/>
      <c r="SU50" s="518"/>
      <c r="SV50" s="518"/>
      <c r="SW50" s="518"/>
      <c r="SX50" s="518"/>
      <c r="SY50" s="518"/>
      <c r="SZ50" s="518"/>
      <c r="TA50" s="518"/>
      <c r="TB50" s="518"/>
      <c r="TC50" s="518"/>
      <c r="TD50" s="518"/>
      <c r="TE50" s="518"/>
      <c r="TF50" s="518"/>
      <c r="TG50" s="518"/>
      <c r="TH50" s="518"/>
      <c r="TI50" s="518"/>
      <c r="TJ50" s="518"/>
      <c r="TK50" s="518"/>
      <c r="TL50" s="518"/>
      <c r="TM50" s="518"/>
      <c r="TN50" s="518"/>
      <c r="TO50" s="518"/>
      <c r="TP50" s="518"/>
      <c r="TQ50" s="518"/>
      <c r="TR50" s="518"/>
      <c r="TS50" s="518"/>
      <c r="TT50" s="518"/>
      <c r="TU50" s="518"/>
      <c r="TV50" s="518"/>
      <c r="TW50" s="518"/>
      <c r="TX50" s="518"/>
      <c r="TY50" s="518"/>
      <c r="TZ50" s="518"/>
      <c r="UA50" s="518"/>
      <c r="UB50" s="518"/>
      <c r="UC50" s="518"/>
      <c r="UD50" s="518"/>
      <c r="UE50" s="518"/>
      <c r="UF50" s="518"/>
      <c r="UG50" s="518"/>
      <c r="UH50" s="518"/>
      <c r="UI50" s="518"/>
      <c r="UJ50" s="518"/>
      <c r="UK50" s="518"/>
      <c r="UL50" s="518"/>
      <c r="UM50" s="518"/>
      <c r="UN50" s="518"/>
      <c r="UO50" s="518"/>
      <c r="UP50" s="518"/>
      <c r="UQ50" s="518"/>
      <c r="UR50" s="518"/>
      <c r="US50" s="518"/>
      <c r="UT50" s="518"/>
      <c r="UU50" s="518"/>
      <c r="UV50" s="518"/>
      <c r="UW50" s="518"/>
      <c r="UX50" s="518"/>
      <c r="UY50" s="518"/>
      <c r="UZ50" s="518"/>
      <c r="VA50" s="518"/>
      <c r="VB50" s="518"/>
      <c r="VC50" s="518"/>
      <c r="VD50" s="518"/>
      <c r="VE50" s="518"/>
      <c r="VF50" s="518"/>
      <c r="VG50" s="518"/>
      <c r="VH50" s="518"/>
      <c r="VI50" s="518"/>
      <c r="VJ50" s="518"/>
      <c r="VK50" s="518"/>
      <c r="VL50" s="518"/>
      <c r="VM50" s="518"/>
      <c r="VN50" s="518"/>
      <c r="VO50" s="518"/>
      <c r="VP50" s="518"/>
      <c r="VQ50" s="518"/>
      <c r="VR50" s="518"/>
      <c r="VS50" s="518"/>
      <c r="VT50" s="518"/>
      <c r="VU50" s="518"/>
      <c r="VV50" s="518"/>
      <c r="VW50" s="518"/>
      <c r="VX50" s="518"/>
      <c r="VY50" s="518"/>
      <c r="VZ50" s="518"/>
      <c r="WA50" s="518"/>
      <c r="WB50" s="518"/>
      <c r="WC50" s="518"/>
      <c r="WD50" s="518"/>
      <c r="WE50" s="518"/>
      <c r="WF50" s="518"/>
      <c r="WG50" s="518"/>
      <c r="WH50" s="518"/>
      <c r="WI50" s="518"/>
      <c r="WJ50" s="518"/>
      <c r="WK50" s="518"/>
      <c r="WL50" s="518"/>
      <c r="WM50" s="518"/>
      <c r="WN50" s="518"/>
      <c r="WO50" s="518"/>
      <c r="WP50" s="518"/>
      <c r="WQ50" s="518"/>
      <c r="WR50" s="518"/>
      <c r="WS50" s="518"/>
      <c r="WT50" s="518"/>
      <c r="WU50" s="518"/>
      <c r="WV50" s="518"/>
      <c r="WW50" s="518"/>
      <c r="WX50" s="518"/>
      <c r="WY50" s="518"/>
      <c r="WZ50" s="518"/>
      <c r="XA50" s="518"/>
      <c r="XB50" s="518"/>
      <c r="XC50" s="518"/>
      <c r="XD50" s="518"/>
      <c r="XE50" s="518"/>
      <c r="XF50" s="518"/>
      <c r="XG50" s="518"/>
      <c r="XH50" s="518"/>
      <c r="XI50" s="518"/>
      <c r="XJ50" s="518"/>
      <c r="XK50" s="518"/>
      <c r="XL50" s="518"/>
      <c r="XM50" s="518"/>
      <c r="XN50" s="518"/>
      <c r="XO50" s="518"/>
      <c r="XP50" s="518"/>
      <c r="XQ50" s="518"/>
      <c r="XR50" s="518"/>
      <c r="XS50" s="518"/>
      <c r="XT50" s="518"/>
      <c r="XU50" s="518"/>
      <c r="XV50" s="518"/>
      <c r="XW50" s="518"/>
      <c r="XX50" s="518"/>
      <c r="XY50" s="518"/>
      <c r="XZ50" s="518"/>
      <c r="YA50" s="518"/>
      <c r="YB50" s="518"/>
      <c r="YC50" s="518"/>
      <c r="YD50" s="518"/>
      <c r="YE50" s="518"/>
      <c r="YF50" s="518"/>
      <c r="YG50" s="518"/>
      <c r="YH50" s="518"/>
      <c r="YI50" s="518"/>
      <c r="YJ50" s="518"/>
      <c r="YK50" s="518"/>
      <c r="YL50" s="518"/>
      <c r="YM50" s="518"/>
      <c r="YN50" s="518"/>
      <c r="YO50" s="518"/>
      <c r="YP50" s="518"/>
      <c r="YQ50" s="518"/>
      <c r="YR50" s="518"/>
      <c r="YS50" s="518"/>
      <c r="YT50" s="518"/>
      <c r="YU50" s="518"/>
      <c r="YV50" s="518"/>
      <c r="YW50" s="518"/>
      <c r="YX50" s="518"/>
      <c r="YY50" s="518"/>
      <c r="YZ50" s="518"/>
      <c r="ZA50" s="518"/>
      <c r="ZB50" s="518"/>
      <c r="ZC50" s="518"/>
      <c r="ZD50" s="518"/>
      <c r="ZE50" s="518"/>
      <c r="ZF50" s="518"/>
      <c r="ZG50" s="518"/>
      <c r="ZH50" s="518"/>
      <c r="ZI50" s="518"/>
      <c r="ZJ50" s="518"/>
      <c r="ZK50" s="518"/>
      <c r="ZL50" s="518"/>
      <c r="ZM50" s="518"/>
      <c r="ZN50" s="518"/>
      <c r="ZO50" s="518"/>
      <c r="ZP50" s="518"/>
      <c r="ZQ50" s="518"/>
      <c r="ZR50" s="518"/>
      <c r="ZS50" s="518"/>
      <c r="ZT50" s="518"/>
      <c r="ZU50" s="518"/>
      <c r="ZV50" s="518"/>
      <c r="ZW50" s="518"/>
      <c r="ZX50" s="518"/>
      <c r="ZY50" s="518"/>
      <c r="ZZ50" s="518"/>
      <c r="AAA50" s="518"/>
      <c r="AAB50" s="518"/>
      <c r="AAC50" s="518"/>
      <c r="AAD50" s="518"/>
      <c r="AAE50" s="518"/>
      <c r="AAF50" s="518"/>
      <c r="AAG50" s="518"/>
      <c r="AAH50" s="518"/>
      <c r="AAI50" s="518"/>
      <c r="AAJ50" s="518"/>
      <c r="AAK50" s="518"/>
      <c r="AAL50" s="518"/>
      <c r="AAM50" s="518"/>
      <c r="AAN50" s="518"/>
      <c r="AAO50" s="518"/>
      <c r="AAP50" s="518"/>
      <c r="AAQ50" s="518"/>
      <c r="AAR50" s="518"/>
      <c r="AAS50" s="518"/>
      <c r="AAT50" s="518"/>
      <c r="AAU50" s="518"/>
      <c r="AAV50" s="518"/>
      <c r="AAW50" s="518"/>
      <c r="AAX50" s="518"/>
      <c r="AAY50" s="518"/>
      <c r="AAZ50" s="518"/>
      <c r="ABA50" s="518"/>
      <c r="ABB50" s="518"/>
      <c r="ABC50" s="518"/>
      <c r="ABD50" s="518"/>
      <c r="ABE50" s="518"/>
      <c r="ABF50" s="518"/>
      <c r="ABG50" s="518"/>
      <c r="ABH50" s="518"/>
      <c r="ABI50" s="518"/>
      <c r="ABJ50" s="518"/>
      <c r="ABK50" s="518"/>
      <c r="ABL50" s="518"/>
      <c r="ABM50" s="518"/>
      <c r="ABN50" s="518"/>
      <c r="ABO50" s="518"/>
      <c r="ABP50" s="518"/>
      <c r="ABQ50" s="518"/>
      <c r="ABR50" s="518"/>
      <c r="ABS50" s="518"/>
      <c r="ABT50" s="518"/>
      <c r="ABU50" s="518"/>
      <c r="ABV50" s="518"/>
      <c r="ABW50" s="518"/>
      <c r="ABX50" s="518"/>
      <c r="ABY50" s="518"/>
      <c r="ABZ50" s="518"/>
      <c r="ACA50" s="518"/>
      <c r="ACB50" s="518"/>
      <c r="ACC50" s="518"/>
      <c r="ACD50" s="518"/>
      <c r="ACE50" s="518"/>
      <c r="ACF50" s="518"/>
      <c r="ACG50" s="518"/>
      <c r="ACH50" s="518"/>
      <c r="ACI50" s="518"/>
      <c r="ACJ50" s="518"/>
      <c r="ACK50" s="518"/>
      <c r="ACL50" s="518"/>
      <c r="ACM50" s="518"/>
      <c r="ACN50" s="518"/>
      <c r="ACO50" s="518"/>
      <c r="ACP50" s="518"/>
      <c r="ACQ50" s="518"/>
      <c r="ACR50" s="518"/>
      <c r="ACS50" s="518"/>
      <c r="ACT50" s="518"/>
      <c r="ACU50" s="518"/>
      <c r="ACV50" s="518"/>
      <c r="ACW50" s="518"/>
      <c r="ACX50" s="518"/>
      <c r="ACY50" s="518"/>
      <c r="ACZ50" s="518"/>
      <c r="ADA50" s="518"/>
      <c r="ADB50" s="518"/>
      <c r="ADC50" s="518"/>
      <c r="ADD50" s="518"/>
      <c r="ADE50" s="518"/>
      <c r="ADF50" s="518"/>
      <c r="ADG50" s="518"/>
      <c r="ADH50" s="518"/>
      <c r="ADI50" s="518"/>
      <c r="ADJ50" s="518"/>
      <c r="ADK50" s="518"/>
      <c r="ADL50" s="518"/>
      <c r="ADM50" s="518"/>
      <c r="ADN50" s="518"/>
      <c r="ADO50" s="518"/>
      <c r="ADP50" s="518"/>
      <c r="ADQ50" s="518"/>
      <c r="ADR50" s="518"/>
      <c r="ADS50" s="518"/>
      <c r="ADT50" s="518"/>
      <c r="ADU50" s="518"/>
      <c r="ADV50" s="518"/>
      <c r="ADW50" s="518"/>
      <c r="ADX50" s="518"/>
      <c r="ADY50" s="518"/>
      <c r="ADZ50" s="518"/>
      <c r="AEA50" s="518"/>
      <c r="AEB50" s="518"/>
      <c r="AEC50" s="518"/>
      <c r="AED50" s="518"/>
      <c r="AEE50" s="518"/>
      <c r="AEF50" s="518"/>
      <c r="AEG50" s="518"/>
      <c r="AEH50" s="518"/>
      <c r="AEI50" s="518"/>
      <c r="AEJ50" s="518"/>
      <c r="AEK50" s="518"/>
      <c r="AEL50" s="518"/>
      <c r="AEM50" s="518"/>
      <c r="AEN50" s="518"/>
      <c r="AEO50" s="518"/>
      <c r="AEP50" s="518"/>
      <c r="AEQ50" s="518"/>
      <c r="AER50" s="518"/>
      <c r="AES50" s="518"/>
      <c r="AET50" s="518"/>
      <c r="AEU50" s="518"/>
      <c r="AEV50" s="518"/>
      <c r="AEW50" s="518"/>
      <c r="AEX50" s="518"/>
      <c r="AEY50" s="518"/>
      <c r="AEZ50" s="518"/>
      <c r="AFA50" s="518"/>
      <c r="AFB50" s="518"/>
      <c r="AFC50" s="518"/>
      <c r="AFD50" s="518"/>
      <c r="AFE50" s="518"/>
      <c r="AFF50" s="518"/>
      <c r="AFG50" s="518"/>
      <c r="AFH50" s="518"/>
      <c r="AFI50" s="518"/>
      <c r="AFJ50" s="518"/>
      <c r="AFK50" s="518"/>
      <c r="AFL50" s="518"/>
      <c r="AFM50" s="518"/>
      <c r="AFN50" s="518"/>
      <c r="AFO50" s="518"/>
      <c r="AFP50" s="518"/>
      <c r="AFQ50" s="518"/>
      <c r="AFR50" s="518"/>
      <c r="AFS50" s="518"/>
      <c r="AFT50" s="518"/>
      <c r="AFU50" s="518"/>
      <c r="AFV50" s="518"/>
      <c r="AFW50" s="518"/>
      <c r="AFX50" s="518"/>
      <c r="AFY50" s="518"/>
      <c r="AFZ50" s="518"/>
      <c r="AGA50" s="518"/>
      <c r="AGB50" s="518"/>
      <c r="AGC50" s="518"/>
      <c r="AGD50" s="518"/>
      <c r="AGE50" s="518"/>
      <c r="AGF50" s="518"/>
      <c r="AGG50" s="518"/>
      <c r="AGH50" s="518"/>
      <c r="AGI50" s="518"/>
      <c r="AGJ50" s="518"/>
      <c r="AGK50" s="518"/>
      <c r="AGL50" s="518"/>
      <c r="AGM50" s="518"/>
      <c r="AGN50" s="518"/>
      <c r="AGO50" s="518"/>
      <c r="AGP50" s="518"/>
      <c r="AGQ50" s="518"/>
      <c r="AGR50" s="518"/>
      <c r="AGS50" s="518"/>
      <c r="AGT50" s="518"/>
      <c r="AGU50" s="518"/>
      <c r="AGV50" s="518"/>
      <c r="AGW50" s="518"/>
      <c r="AGX50" s="518"/>
      <c r="AGY50" s="518"/>
      <c r="AGZ50" s="518"/>
      <c r="AHA50" s="518"/>
      <c r="AHB50" s="518"/>
      <c r="AHC50" s="518"/>
      <c r="AHD50" s="518"/>
      <c r="AHE50" s="518"/>
      <c r="AHF50" s="518"/>
      <c r="AHG50" s="518"/>
      <c r="AHH50" s="518"/>
      <c r="AHI50" s="518"/>
      <c r="AHJ50" s="518"/>
      <c r="AHK50" s="518"/>
      <c r="AHL50" s="518"/>
      <c r="AHM50" s="518"/>
      <c r="AHN50" s="518"/>
      <c r="AHO50" s="518"/>
      <c r="AHP50" s="518"/>
      <c r="AHQ50" s="518"/>
      <c r="AHR50" s="518"/>
      <c r="AHS50" s="518"/>
      <c r="AHT50" s="518"/>
      <c r="AHU50" s="518"/>
      <c r="AHV50" s="518"/>
      <c r="AHW50" s="518"/>
      <c r="AHX50" s="518"/>
      <c r="AHY50" s="518"/>
      <c r="AHZ50" s="518"/>
      <c r="AIA50" s="518"/>
      <c r="AIB50" s="518"/>
      <c r="AIC50" s="518"/>
      <c r="AID50" s="518"/>
      <c r="AIE50" s="518"/>
      <c r="AIF50" s="518"/>
      <c r="AIG50" s="518"/>
      <c r="AIH50" s="518"/>
      <c r="AII50" s="518"/>
      <c r="AIJ50" s="518"/>
      <c r="AIK50" s="518"/>
      <c r="AIL50" s="518"/>
      <c r="AIM50" s="518"/>
      <c r="AIN50" s="518"/>
      <c r="AIO50" s="518"/>
      <c r="AIP50" s="518"/>
      <c r="AIQ50" s="518"/>
      <c r="AIR50" s="518"/>
      <c r="AIS50" s="518"/>
      <c r="AIT50" s="518"/>
      <c r="AIU50" s="518"/>
      <c r="AIV50" s="518"/>
      <c r="AIW50" s="518"/>
      <c r="AIX50" s="518"/>
      <c r="AIY50" s="518"/>
      <c r="AIZ50" s="518"/>
      <c r="AJA50" s="518"/>
      <c r="AJB50" s="518"/>
      <c r="AJC50" s="518"/>
      <c r="AJD50" s="518"/>
      <c r="AJE50" s="518"/>
      <c r="AJF50" s="518"/>
      <c r="AJG50" s="518"/>
      <c r="AJH50" s="518"/>
      <c r="AJI50" s="518"/>
      <c r="AJJ50" s="518"/>
      <c r="AJK50" s="518"/>
      <c r="AJL50" s="518"/>
      <c r="AJM50" s="518"/>
      <c r="AJN50" s="518"/>
      <c r="AJO50" s="518"/>
      <c r="AJP50" s="518"/>
      <c r="AJQ50" s="518"/>
      <c r="AJR50" s="518"/>
      <c r="AJS50" s="518"/>
      <c r="AJT50" s="518"/>
      <c r="AJU50" s="518"/>
      <c r="AJV50" s="518"/>
      <c r="AJW50" s="518"/>
      <c r="AJX50" s="518"/>
      <c r="AJY50" s="518"/>
      <c r="AJZ50" s="518"/>
      <c r="AKA50" s="518"/>
      <c r="AKB50" s="518"/>
      <c r="AKC50" s="518"/>
      <c r="AKD50" s="518"/>
      <c r="AKE50" s="518"/>
      <c r="AKF50" s="518"/>
      <c r="AKG50" s="518"/>
      <c r="AKH50" s="518"/>
      <c r="AKI50" s="518"/>
      <c r="AKJ50" s="518"/>
      <c r="AKK50" s="518"/>
      <c r="AKL50" s="518"/>
      <c r="AKM50" s="518"/>
      <c r="AKN50" s="518"/>
      <c r="AKO50" s="518"/>
      <c r="AKP50" s="518"/>
      <c r="AKQ50" s="518"/>
      <c r="AKR50" s="518"/>
      <c r="AKS50" s="518"/>
      <c r="AKT50" s="518"/>
      <c r="AKU50" s="518"/>
      <c r="AKV50" s="518"/>
      <c r="AKW50" s="518"/>
      <c r="AKX50" s="518"/>
      <c r="AKY50" s="518"/>
      <c r="AKZ50" s="518"/>
      <c r="ALA50" s="518"/>
      <c r="ALB50" s="518"/>
      <c r="ALC50" s="518"/>
      <c r="ALD50" s="518"/>
      <c r="ALE50" s="518"/>
      <c r="ALF50" s="518"/>
      <c r="ALG50" s="518"/>
      <c r="ALH50" s="518"/>
      <c r="ALI50" s="518"/>
      <c r="ALJ50" s="518"/>
      <c r="ALK50" s="518"/>
      <c r="ALL50" s="518"/>
      <c r="ALM50" s="518"/>
      <c r="ALN50" s="518"/>
      <c r="ALO50" s="518"/>
      <c r="ALP50" s="518"/>
      <c r="ALQ50" s="518"/>
      <c r="ALR50" s="518"/>
      <c r="ALS50" s="518"/>
      <c r="ALT50" s="518"/>
      <c r="ALU50" s="518"/>
      <c r="ALV50" s="518"/>
      <c r="ALW50" s="518"/>
      <c r="ALX50" s="518"/>
      <c r="ALY50" s="518"/>
      <c r="ALZ50" s="518"/>
      <c r="AMA50" s="518"/>
      <c r="AMB50" s="518"/>
      <c r="AMC50" s="518"/>
      <c r="AMD50" s="518"/>
      <c r="AME50" s="518"/>
      <c r="AMF50" s="518"/>
      <c r="AMG50" s="518"/>
      <c r="AMH50" s="518"/>
    </row>
    <row r="51" spans="2:1022" s="514" customFormat="1" ht="14" hidden="1" x14ac:dyDescent="0.3">
      <c r="B51" s="885">
        <v>4</v>
      </c>
      <c r="C51" s="544" t="s">
        <v>292</v>
      </c>
      <c r="D51" s="545"/>
      <c r="E51" s="545"/>
      <c r="F51" s="546">
        <v>2008</v>
      </c>
      <c r="G51" s="546">
        <v>1</v>
      </c>
      <c r="H51" s="549"/>
      <c r="I51" s="531" t="s">
        <v>125</v>
      </c>
      <c r="J51" s="886"/>
      <c r="K51" s="886"/>
      <c r="L51" s="886"/>
      <c r="M51" s="886"/>
      <c r="N51" s="884" t="s">
        <v>409</v>
      </c>
      <c r="O51" s="884"/>
      <c r="P51" s="541" t="s">
        <v>410</v>
      </c>
      <c r="Q51" s="541"/>
      <c r="R51" s="572">
        <f t="shared" si="8"/>
        <v>15</v>
      </c>
      <c r="S51" s="518"/>
      <c r="T51" s="518"/>
      <c r="U51" s="518"/>
      <c r="V51" s="518"/>
      <c r="W51" s="518"/>
      <c r="X51" s="518"/>
      <c r="Y51" s="518"/>
      <c r="Z51" s="518"/>
      <c r="AA51" s="518"/>
      <c r="AB51" s="518"/>
      <c r="AC51" s="518"/>
      <c r="AD51" s="518"/>
      <c r="AE51" s="518"/>
      <c r="AF51" s="518"/>
      <c r="AG51" s="518"/>
      <c r="AH51" s="518"/>
      <c r="AI51" s="518"/>
      <c r="AJ51" s="518"/>
      <c r="AK51" s="518"/>
      <c r="AL51" s="518"/>
      <c r="AM51" s="518"/>
      <c r="AN51" s="518"/>
      <c r="AO51" s="518"/>
      <c r="AP51" s="518"/>
      <c r="AQ51" s="518"/>
      <c r="AR51" s="518"/>
      <c r="AS51" s="518"/>
      <c r="AT51" s="518"/>
      <c r="AU51" s="518"/>
      <c r="AV51" s="518"/>
      <c r="AW51" s="518"/>
      <c r="AX51" s="518"/>
      <c r="AY51" s="518"/>
      <c r="AZ51" s="518"/>
      <c r="BA51" s="518"/>
      <c r="BB51" s="518"/>
      <c r="BC51" s="518"/>
      <c r="BD51" s="518"/>
      <c r="BE51" s="518"/>
      <c r="BF51" s="518"/>
      <c r="BG51" s="518"/>
      <c r="BH51" s="518"/>
      <c r="BI51" s="518"/>
      <c r="BJ51" s="518"/>
      <c r="BK51" s="518"/>
      <c r="BL51" s="518"/>
      <c r="BM51" s="518"/>
      <c r="BN51" s="518"/>
      <c r="BO51" s="518"/>
      <c r="BP51" s="518"/>
      <c r="BQ51" s="518"/>
      <c r="BR51" s="518"/>
      <c r="BS51" s="518"/>
      <c r="BT51" s="518"/>
      <c r="BU51" s="518"/>
      <c r="BV51" s="518"/>
      <c r="BW51" s="518"/>
      <c r="BX51" s="518"/>
      <c r="BY51" s="518"/>
      <c r="BZ51" s="518"/>
      <c r="CA51" s="518"/>
      <c r="CB51" s="518"/>
      <c r="CC51" s="518"/>
      <c r="CD51" s="518"/>
      <c r="CE51" s="518"/>
      <c r="CF51" s="518"/>
      <c r="CG51" s="518"/>
      <c r="CH51" s="518"/>
      <c r="CI51" s="518"/>
      <c r="CJ51" s="518"/>
      <c r="CK51" s="518"/>
      <c r="CL51" s="518"/>
      <c r="CM51" s="518"/>
      <c r="CN51" s="518"/>
      <c r="CO51" s="518"/>
      <c r="CP51" s="518"/>
      <c r="CQ51" s="518"/>
      <c r="CR51" s="518"/>
      <c r="CS51" s="518"/>
      <c r="CT51" s="518"/>
      <c r="CU51" s="518"/>
      <c r="CV51" s="518"/>
      <c r="CW51" s="518"/>
      <c r="CX51" s="518"/>
      <c r="CY51" s="518"/>
      <c r="CZ51" s="518"/>
      <c r="DA51" s="518"/>
      <c r="DB51" s="518"/>
      <c r="DC51" s="518"/>
      <c r="DD51" s="518"/>
      <c r="DE51" s="518"/>
      <c r="DF51" s="518"/>
      <c r="DG51" s="518"/>
      <c r="DH51" s="518"/>
      <c r="DI51" s="518"/>
      <c r="DJ51" s="518"/>
      <c r="DK51" s="518"/>
      <c r="DL51" s="518"/>
      <c r="DM51" s="518"/>
      <c r="DN51" s="518"/>
      <c r="DO51" s="518"/>
      <c r="DP51" s="518"/>
      <c r="DQ51" s="518"/>
      <c r="DR51" s="518"/>
      <c r="DS51" s="518"/>
      <c r="DT51" s="518"/>
      <c r="DU51" s="518"/>
      <c r="DV51" s="518"/>
      <c r="DW51" s="518"/>
      <c r="DX51" s="518"/>
      <c r="DY51" s="518"/>
      <c r="DZ51" s="518"/>
      <c r="EA51" s="518"/>
      <c r="EB51" s="518"/>
      <c r="EC51" s="518"/>
      <c r="ED51" s="518"/>
      <c r="EE51" s="518"/>
      <c r="EF51" s="518"/>
      <c r="EG51" s="518"/>
      <c r="EH51" s="518"/>
      <c r="EI51" s="518"/>
      <c r="EJ51" s="518"/>
      <c r="EK51" s="518"/>
      <c r="EL51" s="518"/>
      <c r="EM51" s="518"/>
      <c r="EN51" s="518"/>
      <c r="EO51" s="518"/>
      <c r="EP51" s="518"/>
      <c r="EQ51" s="518"/>
      <c r="ER51" s="518"/>
      <c r="ES51" s="518"/>
      <c r="ET51" s="518"/>
      <c r="EU51" s="518"/>
      <c r="EV51" s="518"/>
      <c r="EW51" s="518"/>
      <c r="EX51" s="518"/>
      <c r="EY51" s="518"/>
      <c r="EZ51" s="518"/>
      <c r="FA51" s="518"/>
      <c r="FB51" s="518"/>
      <c r="FC51" s="518"/>
      <c r="FD51" s="518"/>
      <c r="FE51" s="518"/>
      <c r="FF51" s="518"/>
      <c r="FG51" s="518"/>
      <c r="FH51" s="518"/>
      <c r="FI51" s="518"/>
      <c r="FJ51" s="518"/>
      <c r="FK51" s="518"/>
      <c r="FL51" s="518"/>
      <c r="FM51" s="518"/>
      <c r="FN51" s="518"/>
      <c r="FO51" s="518"/>
      <c r="FP51" s="518"/>
      <c r="FQ51" s="518"/>
      <c r="FR51" s="518"/>
      <c r="FS51" s="518"/>
      <c r="FT51" s="518"/>
      <c r="FU51" s="518"/>
      <c r="FV51" s="518"/>
      <c r="FW51" s="518"/>
      <c r="FX51" s="518"/>
      <c r="FY51" s="518"/>
      <c r="FZ51" s="518"/>
      <c r="GA51" s="518"/>
      <c r="GB51" s="518"/>
      <c r="GC51" s="518"/>
      <c r="GD51" s="518"/>
      <c r="GE51" s="518"/>
      <c r="GF51" s="518"/>
      <c r="GG51" s="518"/>
      <c r="GH51" s="518"/>
      <c r="GI51" s="518"/>
      <c r="GJ51" s="518"/>
      <c r="GK51" s="518"/>
      <c r="GL51" s="518"/>
      <c r="GM51" s="518"/>
      <c r="GN51" s="518"/>
      <c r="GO51" s="518"/>
      <c r="GP51" s="518"/>
      <c r="GQ51" s="518"/>
      <c r="GR51" s="518"/>
      <c r="GS51" s="518"/>
      <c r="GT51" s="518"/>
      <c r="GU51" s="518"/>
      <c r="GV51" s="518"/>
      <c r="GW51" s="518"/>
      <c r="GX51" s="518"/>
      <c r="GY51" s="518"/>
      <c r="GZ51" s="518"/>
      <c r="HA51" s="518"/>
      <c r="HB51" s="518"/>
      <c r="HC51" s="518"/>
      <c r="HD51" s="518"/>
      <c r="HE51" s="518"/>
      <c r="HF51" s="518"/>
      <c r="HG51" s="518"/>
      <c r="HH51" s="518"/>
      <c r="HI51" s="518"/>
      <c r="HJ51" s="518"/>
      <c r="HK51" s="518"/>
      <c r="HL51" s="518"/>
      <c r="HM51" s="518"/>
      <c r="HN51" s="518"/>
      <c r="HO51" s="518"/>
      <c r="HP51" s="518"/>
      <c r="HQ51" s="518"/>
      <c r="HR51" s="518"/>
      <c r="HS51" s="518"/>
      <c r="HT51" s="518"/>
      <c r="HU51" s="518"/>
      <c r="HV51" s="518"/>
      <c r="HW51" s="518"/>
      <c r="HX51" s="518"/>
      <c r="HY51" s="518"/>
      <c r="HZ51" s="518"/>
      <c r="IA51" s="518"/>
      <c r="IB51" s="518"/>
      <c r="IC51" s="518"/>
      <c r="ID51" s="518"/>
      <c r="IE51" s="518"/>
      <c r="IF51" s="518"/>
      <c r="IG51" s="518"/>
      <c r="IH51" s="518"/>
      <c r="II51" s="518"/>
      <c r="IJ51" s="518"/>
      <c r="IK51" s="518"/>
      <c r="IL51" s="518"/>
      <c r="IM51" s="518"/>
      <c r="IN51" s="518"/>
      <c r="IO51" s="518"/>
      <c r="IP51" s="518"/>
      <c r="IQ51" s="518"/>
      <c r="IR51" s="518"/>
      <c r="IS51" s="518"/>
      <c r="IT51" s="518"/>
      <c r="IU51" s="518"/>
      <c r="IV51" s="518"/>
      <c r="IW51" s="518"/>
      <c r="IX51" s="518"/>
      <c r="IY51" s="518"/>
      <c r="IZ51" s="518"/>
      <c r="JA51" s="518"/>
      <c r="JB51" s="518"/>
      <c r="JC51" s="518"/>
      <c r="JD51" s="518"/>
      <c r="JE51" s="518"/>
      <c r="JF51" s="518"/>
      <c r="JG51" s="518"/>
      <c r="JH51" s="518"/>
      <c r="JI51" s="518"/>
      <c r="JJ51" s="518"/>
      <c r="JK51" s="518"/>
      <c r="JL51" s="518"/>
      <c r="JM51" s="518"/>
      <c r="JN51" s="518"/>
      <c r="JO51" s="518"/>
      <c r="JP51" s="518"/>
      <c r="JQ51" s="518"/>
      <c r="JR51" s="518"/>
      <c r="JS51" s="518"/>
      <c r="JT51" s="518"/>
      <c r="JU51" s="518"/>
      <c r="JV51" s="518"/>
      <c r="JW51" s="518"/>
      <c r="JX51" s="518"/>
      <c r="JY51" s="518"/>
      <c r="JZ51" s="518"/>
      <c r="KA51" s="518"/>
      <c r="KB51" s="518"/>
      <c r="KC51" s="518"/>
      <c r="KD51" s="518"/>
      <c r="KE51" s="518"/>
      <c r="KF51" s="518"/>
      <c r="KG51" s="518"/>
      <c r="KH51" s="518"/>
      <c r="KI51" s="518"/>
      <c r="KJ51" s="518"/>
      <c r="KK51" s="518"/>
      <c r="KL51" s="518"/>
      <c r="KM51" s="518"/>
      <c r="KN51" s="518"/>
      <c r="KO51" s="518"/>
      <c r="KP51" s="518"/>
      <c r="KQ51" s="518"/>
      <c r="KR51" s="518"/>
      <c r="KS51" s="518"/>
      <c r="KT51" s="518"/>
      <c r="KU51" s="518"/>
      <c r="KV51" s="518"/>
      <c r="KW51" s="518"/>
      <c r="KX51" s="518"/>
      <c r="KY51" s="518"/>
      <c r="KZ51" s="518"/>
      <c r="LA51" s="518"/>
      <c r="LB51" s="518"/>
      <c r="LC51" s="518"/>
      <c r="LD51" s="518"/>
      <c r="LE51" s="518"/>
      <c r="LF51" s="518"/>
      <c r="LG51" s="518"/>
      <c r="LH51" s="518"/>
      <c r="LI51" s="518"/>
      <c r="LJ51" s="518"/>
      <c r="LK51" s="518"/>
      <c r="LL51" s="518"/>
      <c r="LM51" s="518"/>
      <c r="LN51" s="518"/>
      <c r="LO51" s="518"/>
      <c r="LP51" s="518"/>
      <c r="LQ51" s="518"/>
      <c r="LR51" s="518"/>
      <c r="LS51" s="518"/>
      <c r="LT51" s="518"/>
      <c r="LU51" s="518"/>
      <c r="LV51" s="518"/>
      <c r="LW51" s="518"/>
      <c r="LX51" s="518"/>
      <c r="LY51" s="518"/>
      <c r="LZ51" s="518"/>
      <c r="MA51" s="518"/>
      <c r="MB51" s="518"/>
      <c r="MC51" s="518"/>
      <c r="MD51" s="518"/>
      <c r="ME51" s="518"/>
      <c r="MF51" s="518"/>
      <c r="MG51" s="518"/>
      <c r="MH51" s="518"/>
      <c r="MI51" s="518"/>
      <c r="MJ51" s="518"/>
      <c r="MK51" s="518"/>
      <c r="ML51" s="518"/>
      <c r="MM51" s="518"/>
      <c r="MN51" s="518"/>
      <c r="MO51" s="518"/>
      <c r="MP51" s="518"/>
      <c r="MQ51" s="518"/>
      <c r="MR51" s="518"/>
      <c r="MS51" s="518"/>
      <c r="MT51" s="518"/>
      <c r="MU51" s="518"/>
      <c r="MV51" s="518"/>
      <c r="MW51" s="518"/>
      <c r="MX51" s="518"/>
      <c r="MY51" s="518"/>
      <c r="MZ51" s="518"/>
      <c r="NA51" s="518"/>
      <c r="NB51" s="518"/>
      <c r="NC51" s="518"/>
      <c r="ND51" s="518"/>
      <c r="NE51" s="518"/>
      <c r="NF51" s="518"/>
      <c r="NG51" s="518"/>
      <c r="NH51" s="518"/>
      <c r="NI51" s="518"/>
      <c r="NJ51" s="518"/>
      <c r="NK51" s="518"/>
      <c r="NL51" s="518"/>
      <c r="NM51" s="518"/>
      <c r="NN51" s="518"/>
      <c r="NO51" s="518"/>
      <c r="NP51" s="518"/>
      <c r="NQ51" s="518"/>
      <c r="NR51" s="518"/>
      <c r="NS51" s="518"/>
      <c r="NT51" s="518"/>
      <c r="NU51" s="518"/>
      <c r="NV51" s="518"/>
      <c r="NW51" s="518"/>
      <c r="NX51" s="518"/>
      <c r="NY51" s="518"/>
      <c r="NZ51" s="518"/>
      <c r="OA51" s="518"/>
      <c r="OB51" s="518"/>
      <c r="OC51" s="518"/>
      <c r="OD51" s="518"/>
      <c r="OE51" s="518"/>
      <c r="OF51" s="518"/>
      <c r="OG51" s="518"/>
      <c r="OH51" s="518"/>
      <c r="OI51" s="518"/>
      <c r="OJ51" s="518"/>
      <c r="OK51" s="518"/>
      <c r="OL51" s="518"/>
      <c r="OM51" s="518"/>
      <c r="ON51" s="518"/>
      <c r="OO51" s="518"/>
      <c r="OP51" s="518"/>
      <c r="OQ51" s="518"/>
      <c r="OR51" s="518"/>
      <c r="OS51" s="518"/>
      <c r="OT51" s="518"/>
      <c r="OU51" s="518"/>
      <c r="OV51" s="518"/>
      <c r="OW51" s="518"/>
      <c r="OX51" s="518"/>
      <c r="OY51" s="518"/>
      <c r="OZ51" s="518"/>
      <c r="PA51" s="518"/>
      <c r="PB51" s="518"/>
      <c r="PC51" s="518"/>
      <c r="PD51" s="518"/>
      <c r="PE51" s="518"/>
      <c r="PF51" s="518"/>
      <c r="PG51" s="518"/>
      <c r="PH51" s="518"/>
      <c r="PI51" s="518"/>
      <c r="PJ51" s="518"/>
      <c r="PK51" s="518"/>
      <c r="PL51" s="518"/>
      <c r="PM51" s="518"/>
      <c r="PN51" s="518"/>
      <c r="PO51" s="518"/>
      <c r="PP51" s="518"/>
      <c r="PQ51" s="518"/>
      <c r="PR51" s="518"/>
      <c r="PS51" s="518"/>
      <c r="PT51" s="518"/>
      <c r="PU51" s="518"/>
      <c r="PV51" s="518"/>
      <c r="PW51" s="518"/>
      <c r="PX51" s="518"/>
      <c r="PY51" s="518"/>
      <c r="PZ51" s="518"/>
      <c r="QA51" s="518"/>
      <c r="QB51" s="518"/>
      <c r="QC51" s="518"/>
      <c r="QD51" s="518"/>
      <c r="QE51" s="518"/>
      <c r="QF51" s="518"/>
      <c r="QG51" s="518"/>
      <c r="QH51" s="518"/>
      <c r="QI51" s="518"/>
      <c r="QJ51" s="518"/>
      <c r="QK51" s="518"/>
      <c r="QL51" s="518"/>
      <c r="QM51" s="518"/>
      <c r="QN51" s="518"/>
      <c r="QO51" s="518"/>
      <c r="QP51" s="518"/>
      <c r="QQ51" s="518"/>
      <c r="QR51" s="518"/>
      <c r="QS51" s="518"/>
      <c r="QT51" s="518"/>
      <c r="QU51" s="518"/>
      <c r="QV51" s="518"/>
      <c r="QW51" s="518"/>
      <c r="QX51" s="518"/>
      <c r="QY51" s="518"/>
      <c r="QZ51" s="518"/>
      <c r="RA51" s="518"/>
      <c r="RB51" s="518"/>
      <c r="RC51" s="518"/>
      <c r="RD51" s="518"/>
      <c r="RE51" s="518"/>
      <c r="RF51" s="518"/>
      <c r="RG51" s="518"/>
      <c r="RH51" s="518"/>
      <c r="RI51" s="518"/>
      <c r="RJ51" s="518"/>
      <c r="RK51" s="518"/>
      <c r="RL51" s="518"/>
      <c r="RM51" s="518"/>
      <c r="RN51" s="518"/>
      <c r="RO51" s="518"/>
      <c r="RP51" s="518"/>
      <c r="RQ51" s="518"/>
      <c r="RR51" s="518"/>
      <c r="RS51" s="518"/>
      <c r="RT51" s="518"/>
      <c r="RU51" s="518"/>
      <c r="RV51" s="518"/>
      <c r="RW51" s="518"/>
      <c r="RX51" s="518"/>
      <c r="RY51" s="518"/>
      <c r="RZ51" s="518"/>
      <c r="SA51" s="518"/>
      <c r="SB51" s="518"/>
      <c r="SC51" s="518"/>
      <c r="SD51" s="518"/>
      <c r="SE51" s="518"/>
      <c r="SF51" s="518"/>
      <c r="SG51" s="518"/>
      <c r="SH51" s="518"/>
      <c r="SI51" s="518"/>
      <c r="SJ51" s="518"/>
      <c r="SK51" s="518"/>
      <c r="SL51" s="518"/>
      <c r="SM51" s="518"/>
      <c r="SN51" s="518"/>
      <c r="SO51" s="518"/>
      <c r="SP51" s="518"/>
      <c r="SQ51" s="518"/>
      <c r="SR51" s="518"/>
      <c r="SS51" s="518"/>
      <c r="ST51" s="518"/>
      <c r="SU51" s="518"/>
      <c r="SV51" s="518"/>
      <c r="SW51" s="518"/>
      <c r="SX51" s="518"/>
      <c r="SY51" s="518"/>
      <c r="SZ51" s="518"/>
      <c r="TA51" s="518"/>
      <c r="TB51" s="518"/>
      <c r="TC51" s="518"/>
      <c r="TD51" s="518"/>
      <c r="TE51" s="518"/>
      <c r="TF51" s="518"/>
      <c r="TG51" s="518"/>
      <c r="TH51" s="518"/>
      <c r="TI51" s="518"/>
      <c r="TJ51" s="518"/>
      <c r="TK51" s="518"/>
      <c r="TL51" s="518"/>
      <c r="TM51" s="518"/>
      <c r="TN51" s="518"/>
      <c r="TO51" s="518"/>
      <c r="TP51" s="518"/>
      <c r="TQ51" s="518"/>
      <c r="TR51" s="518"/>
      <c r="TS51" s="518"/>
      <c r="TT51" s="518"/>
      <c r="TU51" s="518"/>
      <c r="TV51" s="518"/>
      <c r="TW51" s="518"/>
      <c r="TX51" s="518"/>
      <c r="TY51" s="518"/>
      <c r="TZ51" s="518"/>
      <c r="UA51" s="518"/>
      <c r="UB51" s="518"/>
      <c r="UC51" s="518"/>
      <c r="UD51" s="518"/>
      <c r="UE51" s="518"/>
      <c r="UF51" s="518"/>
      <c r="UG51" s="518"/>
      <c r="UH51" s="518"/>
      <c r="UI51" s="518"/>
      <c r="UJ51" s="518"/>
      <c r="UK51" s="518"/>
      <c r="UL51" s="518"/>
      <c r="UM51" s="518"/>
      <c r="UN51" s="518"/>
      <c r="UO51" s="518"/>
      <c r="UP51" s="518"/>
      <c r="UQ51" s="518"/>
      <c r="UR51" s="518"/>
      <c r="US51" s="518"/>
      <c r="UT51" s="518"/>
      <c r="UU51" s="518"/>
      <c r="UV51" s="518"/>
      <c r="UW51" s="518"/>
      <c r="UX51" s="518"/>
      <c r="UY51" s="518"/>
      <c r="UZ51" s="518"/>
      <c r="VA51" s="518"/>
      <c r="VB51" s="518"/>
      <c r="VC51" s="518"/>
      <c r="VD51" s="518"/>
      <c r="VE51" s="518"/>
      <c r="VF51" s="518"/>
      <c r="VG51" s="518"/>
      <c r="VH51" s="518"/>
      <c r="VI51" s="518"/>
      <c r="VJ51" s="518"/>
      <c r="VK51" s="518"/>
      <c r="VL51" s="518"/>
      <c r="VM51" s="518"/>
      <c r="VN51" s="518"/>
      <c r="VO51" s="518"/>
      <c r="VP51" s="518"/>
      <c r="VQ51" s="518"/>
      <c r="VR51" s="518"/>
      <c r="VS51" s="518"/>
      <c r="VT51" s="518"/>
      <c r="VU51" s="518"/>
      <c r="VV51" s="518"/>
      <c r="VW51" s="518"/>
      <c r="VX51" s="518"/>
      <c r="VY51" s="518"/>
      <c r="VZ51" s="518"/>
      <c r="WA51" s="518"/>
      <c r="WB51" s="518"/>
      <c r="WC51" s="518"/>
      <c r="WD51" s="518"/>
      <c r="WE51" s="518"/>
      <c r="WF51" s="518"/>
      <c r="WG51" s="518"/>
      <c r="WH51" s="518"/>
      <c r="WI51" s="518"/>
      <c r="WJ51" s="518"/>
      <c r="WK51" s="518"/>
      <c r="WL51" s="518"/>
      <c r="WM51" s="518"/>
      <c r="WN51" s="518"/>
      <c r="WO51" s="518"/>
      <c r="WP51" s="518"/>
      <c r="WQ51" s="518"/>
      <c r="WR51" s="518"/>
      <c r="WS51" s="518"/>
      <c r="WT51" s="518"/>
      <c r="WU51" s="518"/>
      <c r="WV51" s="518"/>
      <c r="WW51" s="518"/>
      <c r="WX51" s="518"/>
      <c r="WY51" s="518"/>
      <c r="WZ51" s="518"/>
      <c r="XA51" s="518"/>
      <c r="XB51" s="518"/>
      <c r="XC51" s="518"/>
      <c r="XD51" s="518"/>
      <c r="XE51" s="518"/>
      <c r="XF51" s="518"/>
      <c r="XG51" s="518"/>
      <c r="XH51" s="518"/>
      <c r="XI51" s="518"/>
      <c r="XJ51" s="518"/>
      <c r="XK51" s="518"/>
      <c r="XL51" s="518"/>
      <c r="XM51" s="518"/>
      <c r="XN51" s="518"/>
      <c r="XO51" s="518"/>
      <c r="XP51" s="518"/>
      <c r="XQ51" s="518"/>
      <c r="XR51" s="518"/>
      <c r="XS51" s="518"/>
      <c r="XT51" s="518"/>
      <c r="XU51" s="518"/>
      <c r="XV51" s="518"/>
      <c r="XW51" s="518"/>
      <c r="XX51" s="518"/>
      <c r="XY51" s="518"/>
      <c r="XZ51" s="518"/>
      <c r="YA51" s="518"/>
      <c r="YB51" s="518"/>
      <c r="YC51" s="518"/>
      <c r="YD51" s="518"/>
      <c r="YE51" s="518"/>
      <c r="YF51" s="518"/>
      <c r="YG51" s="518"/>
      <c r="YH51" s="518"/>
      <c r="YI51" s="518"/>
      <c r="YJ51" s="518"/>
      <c r="YK51" s="518"/>
      <c r="YL51" s="518"/>
      <c r="YM51" s="518"/>
      <c r="YN51" s="518"/>
      <c r="YO51" s="518"/>
      <c r="YP51" s="518"/>
      <c r="YQ51" s="518"/>
      <c r="YR51" s="518"/>
      <c r="YS51" s="518"/>
      <c r="YT51" s="518"/>
      <c r="YU51" s="518"/>
      <c r="YV51" s="518"/>
      <c r="YW51" s="518"/>
      <c r="YX51" s="518"/>
      <c r="YY51" s="518"/>
      <c r="YZ51" s="518"/>
      <c r="ZA51" s="518"/>
      <c r="ZB51" s="518"/>
      <c r="ZC51" s="518"/>
      <c r="ZD51" s="518"/>
      <c r="ZE51" s="518"/>
      <c r="ZF51" s="518"/>
      <c r="ZG51" s="518"/>
      <c r="ZH51" s="518"/>
      <c r="ZI51" s="518"/>
      <c r="ZJ51" s="518"/>
      <c r="ZK51" s="518"/>
      <c r="ZL51" s="518"/>
      <c r="ZM51" s="518"/>
      <c r="ZN51" s="518"/>
      <c r="ZO51" s="518"/>
      <c r="ZP51" s="518"/>
      <c r="ZQ51" s="518"/>
      <c r="ZR51" s="518"/>
      <c r="ZS51" s="518"/>
      <c r="ZT51" s="518"/>
      <c r="ZU51" s="518"/>
      <c r="ZV51" s="518"/>
      <c r="ZW51" s="518"/>
      <c r="ZX51" s="518"/>
      <c r="ZY51" s="518"/>
      <c r="ZZ51" s="518"/>
      <c r="AAA51" s="518"/>
      <c r="AAB51" s="518"/>
      <c r="AAC51" s="518"/>
      <c r="AAD51" s="518"/>
      <c r="AAE51" s="518"/>
      <c r="AAF51" s="518"/>
      <c r="AAG51" s="518"/>
      <c r="AAH51" s="518"/>
      <c r="AAI51" s="518"/>
      <c r="AAJ51" s="518"/>
      <c r="AAK51" s="518"/>
      <c r="AAL51" s="518"/>
      <c r="AAM51" s="518"/>
      <c r="AAN51" s="518"/>
      <c r="AAO51" s="518"/>
      <c r="AAP51" s="518"/>
      <c r="AAQ51" s="518"/>
      <c r="AAR51" s="518"/>
      <c r="AAS51" s="518"/>
      <c r="AAT51" s="518"/>
      <c r="AAU51" s="518"/>
      <c r="AAV51" s="518"/>
      <c r="AAW51" s="518"/>
      <c r="AAX51" s="518"/>
      <c r="AAY51" s="518"/>
      <c r="AAZ51" s="518"/>
      <c r="ABA51" s="518"/>
      <c r="ABB51" s="518"/>
      <c r="ABC51" s="518"/>
      <c r="ABD51" s="518"/>
      <c r="ABE51" s="518"/>
      <c r="ABF51" s="518"/>
      <c r="ABG51" s="518"/>
      <c r="ABH51" s="518"/>
      <c r="ABI51" s="518"/>
      <c r="ABJ51" s="518"/>
      <c r="ABK51" s="518"/>
      <c r="ABL51" s="518"/>
      <c r="ABM51" s="518"/>
      <c r="ABN51" s="518"/>
      <c r="ABO51" s="518"/>
      <c r="ABP51" s="518"/>
      <c r="ABQ51" s="518"/>
      <c r="ABR51" s="518"/>
      <c r="ABS51" s="518"/>
      <c r="ABT51" s="518"/>
      <c r="ABU51" s="518"/>
      <c r="ABV51" s="518"/>
      <c r="ABW51" s="518"/>
      <c r="ABX51" s="518"/>
      <c r="ABY51" s="518"/>
      <c r="ABZ51" s="518"/>
      <c r="ACA51" s="518"/>
      <c r="ACB51" s="518"/>
      <c r="ACC51" s="518"/>
      <c r="ACD51" s="518"/>
      <c r="ACE51" s="518"/>
      <c r="ACF51" s="518"/>
      <c r="ACG51" s="518"/>
      <c r="ACH51" s="518"/>
      <c r="ACI51" s="518"/>
      <c r="ACJ51" s="518"/>
      <c r="ACK51" s="518"/>
      <c r="ACL51" s="518"/>
      <c r="ACM51" s="518"/>
      <c r="ACN51" s="518"/>
      <c r="ACO51" s="518"/>
      <c r="ACP51" s="518"/>
      <c r="ACQ51" s="518"/>
      <c r="ACR51" s="518"/>
      <c r="ACS51" s="518"/>
      <c r="ACT51" s="518"/>
      <c r="ACU51" s="518"/>
      <c r="ACV51" s="518"/>
      <c r="ACW51" s="518"/>
      <c r="ACX51" s="518"/>
      <c r="ACY51" s="518"/>
      <c r="ACZ51" s="518"/>
      <c r="ADA51" s="518"/>
      <c r="ADB51" s="518"/>
      <c r="ADC51" s="518"/>
      <c r="ADD51" s="518"/>
      <c r="ADE51" s="518"/>
      <c r="ADF51" s="518"/>
      <c r="ADG51" s="518"/>
      <c r="ADH51" s="518"/>
      <c r="ADI51" s="518"/>
      <c r="ADJ51" s="518"/>
      <c r="ADK51" s="518"/>
      <c r="ADL51" s="518"/>
      <c r="ADM51" s="518"/>
      <c r="ADN51" s="518"/>
      <c r="ADO51" s="518"/>
      <c r="ADP51" s="518"/>
      <c r="ADQ51" s="518"/>
      <c r="ADR51" s="518"/>
      <c r="ADS51" s="518"/>
      <c r="ADT51" s="518"/>
      <c r="ADU51" s="518"/>
      <c r="ADV51" s="518"/>
      <c r="ADW51" s="518"/>
      <c r="ADX51" s="518"/>
      <c r="ADY51" s="518"/>
      <c r="ADZ51" s="518"/>
      <c r="AEA51" s="518"/>
      <c r="AEB51" s="518"/>
      <c r="AEC51" s="518"/>
      <c r="AED51" s="518"/>
      <c r="AEE51" s="518"/>
      <c r="AEF51" s="518"/>
      <c r="AEG51" s="518"/>
      <c r="AEH51" s="518"/>
      <c r="AEI51" s="518"/>
      <c r="AEJ51" s="518"/>
      <c r="AEK51" s="518"/>
      <c r="AEL51" s="518"/>
      <c r="AEM51" s="518"/>
      <c r="AEN51" s="518"/>
      <c r="AEO51" s="518"/>
      <c r="AEP51" s="518"/>
      <c r="AEQ51" s="518"/>
      <c r="AER51" s="518"/>
      <c r="AES51" s="518"/>
      <c r="AET51" s="518"/>
      <c r="AEU51" s="518"/>
      <c r="AEV51" s="518"/>
      <c r="AEW51" s="518"/>
      <c r="AEX51" s="518"/>
      <c r="AEY51" s="518"/>
      <c r="AEZ51" s="518"/>
      <c r="AFA51" s="518"/>
      <c r="AFB51" s="518"/>
      <c r="AFC51" s="518"/>
      <c r="AFD51" s="518"/>
      <c r="AFE51" s="518"/>
      <c r="AFF51" s="518"/>
      <c r="AFG51" s="518"/>
      <c r="AFH51" s="518"/>
      <c r="AFI51" s="518"/>
      <c r="AFJ51" s="518"/>
      <c r="AFK51" s="518"/>
      <c r="AFL51" s="518"/>
      <c r="AFM51" s="518"/>
      <c r="AFN51" s="518"/>
      <c r="AFO51" s="518"/>
      <c r="AFP51" s="518"/>
      <c r="AFQ51" s="518"/>
      <c r="AFR51" s="518"/>
      <c r="AFS51" s="518"/>
      <c r="AFT51" s="518"/>
      <c r="AFU51" s="518"/>
      <c r="AFV51" s="518"/>
      <c r="AFW51" s="518"/>
      <c r="AFX51" s="518"/>
      <c r="AFY51" s="518"/>
      <c r="AFZ51" s="518"/>
      <c r="AGA51" s="518"/>
      <c r="AGB51" s="518"/>
      <c r="AGC51" s="518"/>
      <c r="AGD51" s="518"/>
      <c r="AGE51" s="518"/>
      <c r="AGF51" s="518"/>
      <c r="AGG51" s="518"/>
      <c r="AGH51" s="518"/>
      <c r="AGI51" s="518"/>
      <c r="AGJ51" s="518"/>
      <c r="AGK51" s="518"/>
      <c r="AGL51" s="518"/>
      <c r="AGM51" s="518"/>
      <c r="AGN51" s="518"/>
      <c r="AGO51" s="518"/>
      <c r="AGP51" s="518"/>
      <c r="AGQ51" s="518"/>
      <c r="AGR51" s="518"/>
      <c r="AGS51" s="518"/>
      <c r="AGT51" s="518"/>
      <c r="AGU51" s="518"/>
      <c r="AGV51" s="518"/>
      <c r="AGW51" s="518"/>
      <c r="AGX51" s="518"/>
      <c r="AGY51" s="518"/>
      <c r="AGZ51" s="518"/>
      <c r="AHA51" s="518"/>
      <c r="AHB51" s="518"/>
      <c r="AHC51" s="518"/>
      <c r="AHD51" s="518"/>
      <c r="AHE51" s="518"/>
      <c r="AHF51" s="518"/>
      <c r="AHG51" s="518"/>
      <c r="AHH51" s="518"/>
      <c r="AHI51" s="518"/>
      <c r="AHJ51" s="518"/>
      <c r="AHK51" s="518"/>
      <c r="AHL51" s="518"/>
      <c r="AHM51" s="518"/>
      <c r="AHN51" s="518"/>
      <c r="AHO51" s="518"/>
      <c r="AHP51" s="518"/>
      <c r="AHQ51" s="518"/>
      <c r="AHR51" s="518"/>
      <c r="AHS51" s="518"/>
      <c r="AHT51" s="518"/>
      <c r="AHU51" s="518"/>
      <c r="AHV51" s="518"/>
      <c r="AHW51" s="518"/>
      <c r="AHX51" s="518"/>
      <c r="AHY51" s="518"/>
      <c r="AHZ51" s="518"/>
      <c r="AIA51" s="518"/>
      <c r="AIB51" s="518"/>
      <c r="AIC51" s="518"/>
      <c r="AID51" s="518"/>
      <c r="AIE51" s="518"/>
      <c r="AIF51" s="518"/>
      <c r="AIG51" s="518"/>
      <c r="AIH51" s="518"/>
      <c r="AII51" s="518"/>
      <c r="AIJ51" s="518"/>
      <c r="AIK51" s="518"/>
      <c r="AIL51" s="518"/>
      <c r="AIM51" s="518"/>
      <c r="AIN51" s="518"/>
      <c r="AIO51" s="518"/>
      <c r="AIP51" s="518"/>
      <c r="AIQ51" s="518"/>
      <c r="AIR51" s="518"/>
      <c r="AIS51" s="518"/>
      <c r="AIT51" s="518"/>
      <c r="AIU51" s="518"/>
      <c r="AIV51" s="518"/>
      <c r="AIW51" s="518"/>
      <c r="AIX51" s="518"/>
      <c r="AIY51" s="518"/>
      <c r="AIZ51" s="518"/>
      <c r="AJA51" s="518"/>
      <c r="AJB51" s="518"/>
      <c r="AJC51" s="518"/>
      <c r="AJD51" s="518"/>
      <c r="AJE51" s="518"/>
      <c r="AJF51" s="518"/>
      <c r="AJG51" s="518"/>
      <c r="AJH51" s="518"/>
      <c r="AJI51" s="518"/>
      <c r="AJJ51" s="518"/>
      <c r="AJK51" s="518"/>
      <c r="AJL51" s="518"/>
      <c r="AJM51" s="518"/>
      <c r="AJN51" s="518"/>
      <c r="AJO51" s="518"/>
      <c r="AJP51" s="518"/>
      <c r="AJQ51" s="518"/>
      <c r="AJR51" s="518"/>
      <c r="AJS51" s="518"/>
      <c r="AJT51" s="518"/>
      <c r="AJU51" s="518"/>
      <c r="AJV51" s="518"/>
      <c r="AJW51" s="518"/>
      <c r="AJX51" s="518"/>
      <c r="AJY51" s="518"/>
      <c r="AJZ51" s="518"/>
      <c r="AKA51" s="518"/>
      <c r="AKB51" s="518"/>
      <c r="AKC51" s="518"/>
      <c r="AKD51" s="518"/>
      <c r="AKE51" s="518"/>
      <c r="AKF51" s="518"/>
      <c r="AKG51" s="518"/>
      <c r="AKH51" s="518"/>
      <c r="AKI51" s="518"/>
      <c r="AKJ51" s="518"/>
      <c r="AKK51" s="518"/>
      <c r="AKL51" s="518"/>
      <c r="AKM51" s="518"/>
      <c r="AKN51" s="518"/>
      <c r="AKO51" s="518"/>
      <c r="AKP51" s="518"/>
      <c r="AKQ51" s="518"/>
      <c r="AKR51" s="518"/>
      <c r="AKS51" s="518"/>
      <c r="AKT51" s="518"/>
      <c r="AKU51" s="518"/>
      <c r="AKV51" s="518"/>
      <c r="AKW51" s="518"/>
      <c r="AKX51" s="518"/>
      <c r="AKY51" s="518"/>
      <c r="AKZ51" s="518"/>
      <c r="ALA51" s="518"/>
      <c r="ALB51" s="518"/>
      <c r="ALC51" s="518"/>
      <c r="ALD51" s="518"/>
      <c r="ALE51" s="518"/>
      <c r="ALF51" s="518"/>
      <c r="ALG51" s="518"/>
      <c r="ALH51" s="518"/>
      <c r="ALI51" s="518"/>
      <c r="ALJ51" s="518"/>
      <c r="ALK51" s="518"/>
      <c r="ALL51" s="518"/>
      <c r="ALM51" s="518"/>
      <c r="ALN51" s="518"/>
      <c r="ALO51" s="518"/>
      <c r="ALP51" s="518"/>
      <c r="ALQ51" s="518"/>
      <c r="ALR51" s="518"/>
      <c r="ALS51" s="518"/>
      <c r="ALT51" s="518"/>
      <c r="ALU51" s="518"/>
      <c r="ALV51" s="518"/>
      <c r="ALW51" s="518"/>
      <c r="ALX51" s="518"/>
      <c r="ALY51" s="518"/>
      <c r="ALZ51" s="518"/>
      <c r="AMA51" s="518"/>
      <c r="AMB51" s="518"/>
      <c r="AMC51" s="518"/>
      <c r="AMD51" s="518"/>
      <c r="AME51" s="518"/>
      <c r="AMF51" s="518"/>
      <c r="AMG51" s="518"/>
      <c r="AMH51" s="518"/>
    </row>
    <row r="52" spans="2:1022" s="514" customFormat="1" ht="14" hidden="1" x14ac:dyDescent="0.3">
      <c r="B52" s="885"/>
      <c r="C52" s="544" t="s">
        <v>415</v>
      </c>
      <c r="D52" s="545"/>
      <c r="E52" s="545"/>
      <c r="F52" s="546">
        <v>2008</v>
      </c>
      <c r="G52" s="546">
        <v>1</v>
      </c>
      <c r="H52" s="549"/>
      <c r="I52" s="531" t="s">
        <v>125</v>
      </c>
      <c r="J52" s="886"/>
      <c r="K52" s="886"/>
      <c r="L52" s="886"/>
      <c r="M52" s="886"/>
      <c r="N52" s="884"/>
      <c r="O52" s="884"/>
      <c r="P52" s="541" t="s">
        <v>410</v>
      </c>
      <c r="Q52" s="541"/>
      <c r="R52" s="572">
        <f t="shared" si="8"/>
        <v>19</v>
      </c>
      <c r="S52" s="518"/>
      <c r="T52" s="518"/>
      <c r="U52" s="518"/>
      <c r="V52" s="518"/>
      <c r="W52" s="518"/>
      <c r="X52" s="518"/>
      <c r="Y52" s="518"/>
      <c r="Z52" s="518"/>
      <c r="AA52" s="518"/>
      <c r="AB52" s="518"/>
      <c r="AC52" s="518"/>
      <c r="AD52" s="518"/>
      <c r="AE52" s="518"/>
      <c r="AF52" s="518"/>
      <c r="AG52" s="518"/>
      <c r="AH52" s="518"/>
      <c r="AI52" s="518"/>
      <c r="AJ52" s="518"/>
      <c r="AK52" s="518"/>
      <c r="AL52" s="518"/>
      <c r="AM52" s="518"/>
      <c r="AN52" s="518"/>
      <c r="AO52" s="518"/>
      <c r="AP52" s="518"/>
      <c r="AQ52" s="518"/>
      <c r="AR52" s="518"/>
      <c r="AS52" s="518"/>
      <c r="AT52" s="518"/>
      <c r="AU52" s="518"/>
      <c r="AV52" s="518"/>
      <c r="AW52" s="518"/>
      <c r="AX52" s="518"/>
      <c r="AY52" s="518"/>
      <c r="AZ52" s="518"/>
      <c r="BA52" s="518"/>
      <c r="BB52" s="518"/>
      <c r="BC52" s="518"/>
      <c r="BD52" s="518"/>
      <c r="BE52" s="518"/>
      <c r="BF52" s="518"/>
      <c r="BG52" s="518"/>
      <c r="BH52" s="518"/>
      <c r="BI52" s="518"/>
      <c r="BJ52" s="518"/>
      <c r="BK52" s="518"/>
      <c r="BL52" s="518"/>
      <c r="BM52" s="518"/>
      <c r="BN52" s="518"/>
      <c r="BO52" s="518"/>
      <c r="BP52" s="518"/>
      <c r="BQ52" s="518"/>
      <c r="BR52" s="518"/>
      <c r="BS52" s="518"/>
      <c r="BT52" s="518"/>
      <c r="BU52" s="518"/>
      <c r="BV52" s="518"/>
      <c r="BW52" s="518"/>
      <c r="BX52" s="518"/>
      <c r="BY52" s="518"/>
      <c r="BZ52" s="518"/>
      <c r="CA52" s="518"/>
      <c r="CB52" s="518"/>
      <c r="CC52" s="518"/>
      <c r="CD52" s="518"/>
      <c r="CE52" s="518"/>
      <c r="CF52" s="518"/>
      <c r="CG52" s="518"/>
      <c r="CH52" s="518"/>
      <c r="CI52" s="518"/>
      <c r="CJ52" s="518"/>
      <c r="CK52" s="518"/>
      <c r="CL52" s="518"/>
      <c r="CM52" s="518"/>
      <c r="CN52" s="518"/>
      <c r="CO52" s="518"/>
      <c r="CP52" s="518"/>
      <c r="CQ52" s="518"/>
      <c r="CR52" s="518"/>
      <c r="CS52" s="518"/>
      <c r="CT52" s="518"/>
      <c r="CU52" s="518"/>
      <c r="CV52" s="518"/>
      <c r="CW52" s="518"/>
      <c r="CX52" s="518"/>
      <c r="CY52" s="518"/>
      <c r="CZ52" s="518"/>
      <c r="DA52" s="518"/>
      <c r="DB52" s="518"/>
      <c r="DC52" s="518"/>
      <c r="DD52" s="518"/>
      <c r="DE52" s="518"/>
      <c r="DF52" s="518"/>
      <c r="DG52" s="518"/>
      <c r="DH52" s="518"/>
      <c r="DI52" s="518"/>
      <c r="DJ52" s="518"/>
      <c r="DK52" s="518"/>
      <c r="DL52" s="518"/>
      <c r="DM52" s="518"/>
      <c r="DN52" s="518"/>
      <c r="DO52" s="518"/>
      <c r="DP52" s="518"/>
      <c r="DQ52" s="518"/>
      <c r="DR52" s="518"/>
      <c r="DS52" s="518"/>
      <c r="DT52" s="518"/>
      <c r="DU52" s="518"/>
      <c r="DV52" s="518"/>
      <c r="DW52" s="518"/>
      <c r="DX52" s="518"/>
      <c r="DY52" s="518"/>
      <c r="DZ52" s="518"/>
      <c r="EA52" s="518"/>
      <c r="EB52" s="518"/>
      <c r="EC52" s="518"/>
      <c r="ED52" s="518"/>
      <c r="EE52" s="518"/>
      <c r="EF52" s="518"/>
      <c r="EG52" s="518"/>
      <c r="EH52" s="518"/>
      <c r="EI52" s="518"/>
      <c r="EJ52" s="518"/>
      <c r="EK52" s="518"/>
      <c r="EL52" s="518"/>
      <c r="EM52" s="518"/>
      <c r="EN52" s="518"/>
      <c r="EO52" s="518"/>
      <c r="EP52" s="518"/>
      <c r="EQ52" s="518"/>
      <c r="ER52" s="518"/>
      <c r="ES52" s="518"/>
      <c r="ET52" s="518"/>
      <c r="EU52" s="518"/>
      <c r="EV52" s="518"/>
      <c r="EW52" s="518"/>
      <c r="EX52" s="518"/>
      <c r="EY52" s="518"/>
      <c r="EZ52" s="518"/>
      <c r="FA52" s="518"/>
      <c r="FB52" s="518"/>
      <c r="FC52" s="518"/>
      <c r="FD52" s="518"/>
      <c r="FE52" s="518"/>
      <c r="FF52" s="518"/>
      <c r="FG52" s="518"/>
      <c r="FH52" s="518"/>
      <c r="FI52" s="518"/>
      <c r="FJ52" s="518"/>
      <c r="FK52" s="518"/>
      <c r="FL52" s="518"/>
      <c r="FM52" s="518"/>
      <c r="FN52" s="518"/>
      <c r="FO52" s="518"/>
      <c r="FP52" s="518"/>
      <c r="FQ52" s="518"/>
      <c r="FR52" s="518"/>
      <c r="FS52" s="518"/>
      <c r="FT52" s="518"/>
      <c r="FU52" s="518"/>
      <c r="FV52" s="518"/>
      <c r="FW52" s="518"/>
      <c r="FX52" s="518"/>
      <c r="FY52" s="518"/>
      <c r="FZ52" s="518"/>
      <c r="GA52" s="518"/>
      <c r="GB52" s="518"/>
      <c r="GC52" s="518"/>
      <c r="GD52" s="518"/>
      <c r="GE52" s="518"/>
      <c r="GF52" s="518"/>
      <c r="GG52" s="518"/>
      <c r="GH52" s="518"/>
      <c r="GI52" s="518"/>
      <c r="GJ52" s="518"/>
      <c r="GK52" s="518"/>
      <c r="GL52" s="518"/>
      <c r="GM52" s="518"/>
      <c r="GN52" s="518"/>
      <c r="GO52" s="518"/>
      <c r="GP52" s="518"/>
      <c r="GQ52" s="518"/>
      <c r="GR52" s="518"/>
      <c r="GS52" s="518"/>
      <c r="GT52" s="518"/>
      <c r="GU52" s="518"/>
      <c r="GV52" s="518"/>
      <c r="GW52" s="518"/>
      <c r="GX52" s="518"/>
      <c r="GY52" s="518"/>
      <c r="GZ52" s="518"/>
      <c r="HA52" s="518"/>
      <c r="HB52" s="518"/>
      <c r="HC52" s="518"/>
      <c r="HD52" s="518"/>
      <c r="HE52" s="518"/>
      <c r="HF52" s="518"/>
      <c r="HG52" s="518"/>
      <c r="HH52" s="518"/>
      <c r="HI52" s="518"/>
      <c r="HJ52" s="518"/>
      <c r="HK52" s="518"/>
      <c r="HL52" s="518"/>
      <c r="HM52" s="518"/>
      <c r="HN52" s="518"/>
      <c r="HO52" s="518"/>
      <c r="HP52" s="518"/>
      <c r="HQ52" s="518"/>
      <c r="HR52" s="518"/>
      <c r="HS52" s="518"/>
      <c r="HT52" s="518"/>
      <c r="HU52" s="518"/>
      <c r="HV52" s="518"/>
      <c r="HW52" s="518"/>
      <c r="HX52" s="518"/>
      <c r="HY52" s="518"/>
      <c r="HZ52" s="518"/>
      <c r="IA52" s="518"/>
      <c r="IB52" s="518"/>
      <c r="IC52" s="518"/>
      <c r="ID52" s="518"/>
      <c r="IE52" s="518"/>
      <c r="IF52" s="518"/>
      <c r="IG52" s="518"/>
      <c r="IH52" s="518"/>
      <c r="II52" s="518"/>
      <c r="IJ52" s="518"/>
      <c r="IK52" s="518"/>
      <c r="IL52" s="518"/>
      <c r="IM52" s="518"/>
      <c r="IN52" s="518"/>
      <c r="IO52" s="518"/>
      <c r="IP52" s="518"/>
      <c r="IQ52" s="518"/>
      <c r="IR52" s="518"/>
      <c r="IS52" s="518"/>
      <c r="IT52" s="518"/>
      <c r="IU52" s="518"/>
      <c r="IV52" s="518"/>
      <c r="IW52" s="518"/>
      <c r="IX52" s="518"/>
      <c r="IY52" s="518"/>
      <c r="IZ52" s="518"/>
      <c r="JA52" s="518"/>
      <c r="JB52" s="518"/>
      <c r="JC52" s="518"/>
      <c r="JD52" s="518"/>
      <c r="JE52" s="518"/>
      <c r="JF52" s="518"/>
      <c r="JG52" s="518"/>
      <c r="JH52" s="518"/>
      <c r="JI52" s="518"/>
      <c r="JJ52" s="518"/>
      <c r="JK52" s="518"/>
      <c r="JL52" s="518"/>
      <c r="JM52" s="518"/>
      <c r="JN52" s="518"/>
      <c r="JO52" s="518"/>
      <c r="JP52" s="518"/>
      <c r="JQ52" s="518"/>
      <c r="JR52" s="518"/>
      <c r="JS52" s="518"/>
      <c r="JT52" s="518"/>
      <c r="JU52" s="518"/>
      <c r="JV52" s="518"/>
      <c r="JW52" s="518"/>
      <c r="JX52" s="518"/>
      <c r="JY52" s="518"/>
      <c r="JZ52" s="518"/>
      <c r="KA52" s="518"/>
      <c r="KB52" s="518"/>
      <c r="KC52" s="518"/>
      <c r="KD52" s="518"/>
      <c r="KE52" s="518"/>
      <c r="KF52" s="518"/>
      <c r="KG52" s="518"/>
      <c r="KH52" s="518"/>
      <c r="KI52" s="518"/>
      <c r="KJ52" s="518"/>
      <c r="KK52" s="518"/>
      <c r="KL52" s="518"/>
      <c r="KM52" s="518"/>
      <c r="KN52" s="518"/>
      <c r="KO52" s="518"/>
      <c r="KP52" s="518"/>
      <c r="KQ52" s="518"/>
      <c r="KR52" s="518"/>
      <c r="KS52" s="518"/>
      <c r="KT52" s="518"/>
      <c r="KU52" s="518"/>
      <c r="KV52" s="518"/>
      <c r="KW52" s="518"/>
      <c r="KX52" s="518"/>
      <c r="KY52" s="518"/>
      <c r="KZ52" s="518"/>
      <c r="LA52" s="518"/>
      <c r="LB52" s="518"/>
      <c r="LC52" s="518"/>
      <c r="LD52" s="518"/>
      <c r="LE52" s="518"/>
      <c r="LF52" s="518"/>
      <c r="LG52" s="518"/>
      <c r="LH52" s="518"/>
      <c r="LI52" s="518"/>
      <c r="LJ52" s="518"/>
      <c r="LK52" s="518"/>
      <c r="LL52" s="518"/>
      <c r="LM52" s="518"/>
      <c r="LN52" s="518"/>
      <c r="LO52" s="518"/>
      <c r="LP52" s="518"/>
      <c r="LQ52" s="518"/>
      <c r="LR52" s="518"/>
      <c r="LS52" s="518"/>
      <c r="LT52" s="518"/>
      <c r="LU52" s="518"/>
      <c r="LV52" s="518"/>
      <c r="LW52" s="518"/>
      <c r="LX52" s="518"/>
      <c r="LY52" s="518"/>
      <c r="LZ52" s="518"/>
      <c r="MA52" s="518"/>
      <c r="MB52" s="518"/>
      <c r="MC52" s="518"/>
      <c r="MD52" s="518"/>
      <c r="ME52" s="518"/>
      <c r="MF52" s="518"/>
      <c r="MG52" s="518"/>
      <c r="MH52" s="518"/>
      <c r="MI52" s="518"/>
      <c r="MJ52" s="518"/>
      <c r="MK52" s="518"/>
      <c r="ML52" s="518"/>
      <c r="MM52" s="518"/>
      <c r="MN52" s="518"/>
      <c r="MO52" s="518"/>
      <c r="MP52" s="518"/>
      <c r="MQ52" s="518"/>
      <c r="MR52" s="518"/>
      <c r="MS52" s="518"/>
      <c r="MT52" s="518"/>
      <c r="MU52" s="518"/>
      <c r="MV52" s="518"/>
      <c r="MW52" s="518"/>
      <c r="MX52" s="518"/>
      <c r="MY52" s="518"/>
      <c r="MZ52" s="518"/>
      <c r="NA52" s="518"/>
      <c r="NB52" s="518"/>
      <c r="NC52" s="518"/>
      <c r="ND52" s="518"/>
      <c r="NE52" s="518"/>
      <c r="NF52" s="518"/>
      <c r="NG52" s="518"/>
      <c r="NH52" s="518"/>
      <c r="NI52" s="518"/>
      <c r="NJ52" s="518"/>
      <c r="NK52" s="518"/>
      <c r="NL52" s="518"/>
      <c r="NM52" s="518"/>
      <c r="NN52" s="518"/>
      <c r="NO52" s="518"/>
      <c r="NP52" s="518"/>
      <c r="NQ52" s="518"/>
      <c r="NR52" s="518"/>
      <c r="NS52" s="518"/>
      <c r="NT52" s="518"/>
      <c r="NU52" s="518"/>
      <c r="NV52" s="518"/>
      <c r="NW52" s="518"/>
      <c r="NX52" s="518"/>
      <c r="NY52" s="518"/>
      <c r="NZ52" s="518"/>
      <c r="OA52" s="518"/>
      <c r="OB52" s="518"/>
      <c r="OC52" s="518"/>
      <c r="OD52" s="518"/>
      <c r="OE52" s="518"/>
      <c r="OF52" s="518"/>
      <c r="OG52" s="518"/>
      <c r="OH52" s="518"/>
      <c r="OI52" s="518"/>
      <c r="OJ52" s="518"/>
      <c r="OK52" s="518"/>
      <c r="OL52" s="518"/>
      <c r="OM52" s="518"/>
      <c r="ON52" s="518"/>
      <c r="OO52" s="518"/>
      <c r="OP52" s="518"/>
      <c r="OQ52" s="518"/>
      <c r="OR52" s="518"/>
      <c r="OS52" s="518"/>
      <c r="OT52" s="518"/>
      <c r="OU52" s="518"/>
      <c r="OV52" s="518"/>
      <c r="OW52" s="518"/>
      <c r="OX52" s="518"/>
      <c r="OY52" s="518"/>
      <c r="OZ52" s="518"/>
      <c r="PA52" s="518"/>
      <c r="PB52" s="518"/>
      <c r="PC52" s="518"/>
      <c r="PD52" s="518"/>
      <c r="PE52" s="518"/>
      <c r="PF52" s="518"/>
      <c r="PG52" s="518"/>
      <c r="PH52" s="518"/>
      <c r="PI52" s="518"/>
      <c r="PJ52" s="518"/>
      <c r="PK52" s="518"/>
      <c r="PL52" s="518"/>
      <c r="PM52" s="518"/>
      <c r="PN52" s="518"/>
      <c r="PO52" s="518"/>
      <c r="PP52" s="518"/>
      <c r="PQ52" s="518"/>
      <c r="PR52" s="518"/>
      <c r="PS52" s="518"/>
      <c r="PT52" s="518"/>
      <c r="PU52" s="518"/>
      <c r="PV52" s="518"/>
      <c r="PW52" s="518"/>
      <c r="PX52" s="518"/>
      <c r="PY52" s="518"/>
      <c r="PZ52" s="518"/>
      <c r="QA52" s="518"/>
      <c r="QB52" s="518"/>
      <c r="QC52" s="518"/>
      <c r="QD52" s="518"/>
      <c r="QE52" s="518"/>
      <c r="QF52" s="518"/>
      <c r="QG52" s="518"/>
      <c r="QH52" s="518"/>
      <c r="QI52" s="518"/>
      <c r="QJ52" s="518"/>
      <c r="QK52" s="518"/>
      <c r="QL52" s="518"/>
      <c r="QM52" s="518"/>
      <c r="QN52" s="518"/>
      <c r="QO52" s="518"/>
      <c r="QP52" s="518"/>
      <c r="QQ52" s="518"/>
      <c r="QR52" s="518"/>
      <c r="QS52" s="518"/>
      <c r="QT52" s="518"/>
      <c r="QU52" s="518"/>
      <c r="QV52" s="518"/>
      <c r="QW52" s="518"/>
      <c r="QX52" s="518"/>
      <c r="QY52" s="518"/>
      <c r="QZ52" s="518"/>
      <c r="RA52" s="518"/>
      <c r="RB52" s="518"/>
      <c r="RC52" s="518"/>
      <c r="RD52" s="518"/>
      <c r="RE52" s="518"/>
      <c r="RF52" s="518"/>
      <c r="RG52" s="518"/>
      <c r="RH52" s="518"/>
      <c r="RI52" s="518"/>
      <c r="RJ52" s="518"/>
      <c r="RK52" s="518"/>
      <c r="RL52" s="518"/>
      <c r="RM52" s="518"/>
      <c r="RN52" s="518"/>
      <c r="RO52" s="518"/>
      <c r="RP52" s="518"/>
      <c r="RQ52" s="518"/>
      <c r="RR52" s="518"/>
      <c r="RS52" s="518"/>
      <c r="RT52" s="518"/>
      <c r="RU52" s="518"/>
      <c r="RV52" s="518"/>
      <c r="RW52" s="518"/>
      <c r="RX52" s="518"/>
      <c r="RY52" s="518"/>
      <c r="RZ52" s="518"/>
      <c r="SA52" s="518"/>
      <c r="SB52" s="518"/>
      <c r="SC52" s="518"/>
      <c r="SD52" s="518"/>
      <c r="SE52" s="518"/>
      <c r="SF52" s="518"/>
      <c r="SG52" s="518"/>
      <c r="SH52" s="518"/>
      <c r="SI52" s="518"/>
      <c r="SJ52" s="518"/>
      <c r="SK52" s="518"/>
      <c r="SL52" s="518"/>
      <c r="SM52" s="518"/>
      <c r="SN52" s="518"/>
      <c r="SO52" s="518"/>
      <c r="SP52" s="518"/>
      <c r="SQ52" s="518"/>
      <c r="SR52" s="518"/>
      <c r="SS52" s="518"/>
      <c r="ST52" s="518"/>
      <c r="SU52" s="518"/>
      <c r="SV52" s="518"/>
      <c r="SW52" s="518"/>
      <c r="SX52" s="518"/>
      <c r="SY52" s="518"/>
      <c r="SZ52" s="518"/>
      <c r="TA52" s="518"/>
      <c r="TB52" s="518"/>
      <c r="TC52" s="518"/>
      <c r="TD52" s="518"/>
      <c r="TE52" s="518"/>
      <c r="TF52" s="518"/>
      <c r="TG52" s="518"/>
      <c r="TH52" s="518"/>
      <c r="TI52" s="518"/>
      <c r="TJ52" s="518"/>
      <c r="TK52" s="518"/>
      <c r="TL52" s="518"/>
      <c r="TM52" s="518"/>
      <c r="TN52" s="518"/>
      <c r="TO52" s="518"/>
      <c r="TP52" s="518"/>
      <c r="TQ52" s="518"/>
      <c r="TR52" s="518"/>
      <c r="TS52" s="518"/>
      <c r="TT52" s="518"/>
      <c r="TU52" s="518"/>
      <c r="TV52" s="518"/>
      <c r="TW52" s="518"/>
      <c r="TX52" s="518"/>
      <c r="TY52" s="518"/>
      <c r="TZ52" s="518"/>
      <c r="UA52" s="518"/>
      <c r="UB52" s="518"/>
      <c r="UC52" s="518"/>
      <c r="UD52" s="518"/>
      <c r="UE52" s="518"/>
      <c r="UF52" s="518"/>
      <c r="UG52" s="518"/>
      <c r="UH52" s="518"/>
      <c r="UI52" s="518"/>
      <c r="UJ52" s="518"/>
      <c r="UK52" s="518"/>
      <c r="UL52" s="518"/>
      <c r="UM52" s="518"/>
      <c r="UN52" s="518"/>
      <c r="UO52" s="518"/>
      <c r="UP52" s="518"/>
      <c r="UQ52" s="518"/>
      <c r="UR52" s="518"/>
      <c r="US52" s="518"/>
      <c r="UT52" s="518"/>
      <c r="UU52" s="518"/>
      <c r="UV52" s="518"/>
      <c r="UW52" s="518"/>
      <c r="UX52" s="518"/>
      <c r="UY52" s="518"/>
      <c r="UZ52" s="518"/>
      <c r="VA52" s="518"/>
      <c r="VB52" s="518"/>
      <c r="VC52" s="518"/>
      <c r="VD52" s="518"/>
      <c r="VE52" s="518"/>
      <c r="VF52" s="518"/>
      <c r="VG52" s="518"/>
      <c r="VH52" s="518"/>
      <c r="VI52" s="518"/>
      <c r="VJ52" s="518"/>
      <c r="VK52" s="518"/>
      <c r="VL52" s="518"/>
      <c r="VM52" s="518"/>
      <c r="VN52" s="518"/>
      <c r="VO52" s="518"/>
      <c r="VP52" s="518"/>
      <c r="VQ52" s="518"/>
      <c r="VR52" s="518"/>
      <c r="VS52" s="518"/>
      <c r="VT52" s="518"/>
      <c r="VU52" s="518"/>
      <c r="VV52" s="518"/>
      <c r="VW52" s="518"/>
      <c r="VX52" s="518"/>
      <c r="VY52" s="518"/>
      <c r="VZ52" s="518"/>
      <c r="WA52" s="518"/>
      <c r="WB52" s="518"/>
      <c r="WC52" s="518"/>
      <c r="WD52" s="518"/>
      <c r="WE52" s="518"/>
      <c r="WF52" s="518"/>
      <c r="WG52" s="518"/>
      <c r="WH52" s="518"/>
      <c r="WI52" s="518"/>
      <c r="WJ52" s="518"/>
      <c r="WK52" s="518"/>
      <c r="WL52" s="518"/>
      <c r="WM52" s="518"/>
      <c r="WN52" s="518"/>
      <c r="WO52" s="518"/>
      <c r="WP52" s="518"/>
      <c r="WQ52" s="518"/>
      <c r="WR52" s="518"/>
      <c r="WS52" s="518"/>
      <c r="WT52" s="518"/>
      <c r="WU52" s="518"/>
      <c r="WV52" s="518"/>
      <c r="WW52" s="518"/>
      <c r="WX52" s="518"/>
      <c r="WY52" s="518"/>
      <c r="WZ52" s="518"/>
      <c r="XA52" s="518"/>
      <c r="XB52" s="518"/>
      <c r="XC52" s="518"/>
      <c r="XD52" s="518"/>
      <c r="XE52" s="518"/>
      <c r="XF52" s="518"/>
      <c r="XG52" s="518"/>
      <c r="XH52" s="518"/>
      <c r="XI52" s="518"/>
      <c r="XJ52" s="518"/>
      <c r="XK52" s="518"/>
      <c r="XL52" s="518"/>
      <c r="XM52" s="518"/>
      <c r="XN52" s="518"/>
      <c r="XO52" s="518"/>
      <c r="XP52" s="518"/>
      <c r="XQ52" s="518"/>
      <c r="XR52" s="518"/>
      <c r="XS52" s="518"/>
      <c r="XT52" s="518"/>
      <c r="XU52" s="518"/>
      <c r="XV52" s="518"/>
      <c r="XW52" s="518"/>
      <c r="XX52" s="518"/>
      <c r="XY52" s="518"/>
      <c r="XZ52" s="518"/>
      <c r="YA52" s="518"/>
      <c r="YB52" s="518"/>
      <c r="YC52" s="518"/>
      <c r="YD52" s="518"/>
      <c r="YE52" s="518"/>
      <c r="YF52" s="518"/>
      <c r="YG52" s="518"/>
      <c r="YH52" s="518"/>
      <c r="YI52" s="518"/>
      <c r="YJ52" s="518"/>
      <c r="YK52" s="518"/>
      <c r="YL52" s="518"/>
      <c r="YM52" s="518"/>
      <c r="YN52" s="518"/>
      <c r="YO52" s="518"/>
      <c r="YP52" s="518"/>
      <c r="YQ52" s="518"/>
      <c r="YR52" s="518"/>
      <c r="YS52" s="518"/>
      <c r="YT52" s="518"/>
      <c r="YU52" s="518"/>
      <c r="YV52" s="518"/>
      <c r="YW52" s="518"/>
      <c r="YX52" s="518"/>
      <c r="YY52" s="518"/>
      <c r="YZ52" s="518"/>
      <c r="ZA52" s="518"/>
      <c r="ZB52" s="518"/>
      <c r="ZC52" s="518"/>
      <c r="ZD52" s="518"/>
      <c r="ZE52" s="518"/>
      <c r="ZF52" s="518"/>
      <c r="ZG52" s="518"/>
      <c r="ZH52" s="518"/>
      <c r="ZI52" s="518"/>
      <c r="ZJ52" s="518"/>
      <c r="ZK52" s="518"/>
      <c r="ZL52" s="518"/>
      <c r="ZM52" s="518"/>
      <c r="ZN52" s="518"/>
      <c r="ZO52" s="518"/>
      <c r="ZP52" s="518"/>
      <c r="ZQ52" s="518"/>
      <c r="ZR52" s="518"/>
      <c r="ZS52" s="518"/>
      <c r="ZT52" s="518"/>
      <c r="ZU52" s="518"/>
      <c r="ZV52" s="518"/>
      <c r="ZW52" s="518"/>
      <c r="ZX52" s="518"/>
      <c r="ZY52" s="518"/>
      <c r="ZZ52" s="518"/>
      <c r="AAA52" s="518"/>
      <c r="AAB52" s="518"/>
      <c r="AAC52" s="518"/>
      <c r="AAD52" s="518"/>
      <c r="AAE52" s="518"/>
      <c r="AAF52" s="518"/>
      <c r="AAG52" s="518"/>
      <c r="AAH52" s="518"/>
      <c r="AAI52" s="518"/>
      <c r="AAJ52" s="518"/>
      <c r="AAK52" s="518"/>
      <c r="AAL52" s="518"/>
      <c r="AAM52" s="518"/>
      <c r="AAN52" s="518"/>
      <c r="AAO52" s="518"/>
      <c r="AAP52" s="518"/>
      <c r="AAQ52" s="518"/>
      <c r="AAR52" s="518"/>
      <c r="AAS52" s="518"/>
      <c r="AAT52" s="518"/>
      <c r="AAU52" s="518"/>
      <c r="AAV52" s="518"/>
      <c r="AAW52" s="518"/>
      <c r="AAX52" s="518"/>
      <c r="AAY52" s="518"/>
      <c r="AAZ52" s="518"/>
      <c r="ABA52" s="518"/>
      <c r="ABB52" s="518"/>
      <c r="ABC52" s="518"/>
      <c r="ABD52" s="518"/>
      <c r="ABE52" s="518"/>
      <c r="ABF52" s="518"/>
      <c r="ABG52" s="518"/>
      <c r="ABH52" s="518"/>
      <c r="ABI52" s="518"/>
      <c r="ABJ52" s="518"/>
      <c r="ABK52" s="518"/>
      <c r="ABL52" s="518"/>
      <c r="ABM52" s="518"/>
      <c r="ABN52" s="518"/>
      <c r="ABO52" s="518"/>
      <c r="ABP52" s="518"/>
      <c r="ABQ52" s="518"/>
      <c r="ABR52" s="518"/>
      <c r="ABS52" s="518"/>
      <c r="ABT52" s="518"/>
      <c r="ABU52" s="518"/>
      <c r="ABV52" s="518"/>
      <c r="ABW52" s="518"/>
      <c r="ABX52" s="518"/>
      <c r="ABY52" s="518"/>
      <c r="ABZ52" s="518"/>
      <c r="ACA52" s="518"/>
      <c r="ACB52" s="518"/>
      <c r="ACC52" s="518"/>
      <c r="ACD52" s="518"/>
      <c r="ACE52" s="518"/>
      <c r="ACF52" s="518"/>
      <c r="ACG52" s="518"/>
      <c r="ACH52" s="518"/>
      <c r="ACI52" s="518"/>
      <c r="ACJ52" s="518"/>
      <c r="ACK52" s="518"/>
      <c r="ACL52" s="518"/>
      <c r="ACM52" s="518"/>
      <c r="ACN52" s="518"/>
      <c r="ACO52" s="518"/>
      <c r="ACP52" s="518"/>
      <c r="ACQ52" s="518"/>
      <c r="ACR52" s="518"/>
      <c r="ACS52" s="518"/>
      <c r="ACT52" s="518"/>
      <c r="ACU52" s="518"/>
      <c r="ACV52" s="518"/>
      <c r="ACW52" s="518"/>
      <c r="ACX52" s="518"/>
      <c r="ACY52" s="518"/>
      <c r="ACZ52" s="518"/>
      <c r="ADA52" s="518"/>
      <c r="ADB52" s="518"/>
      <c r="ADC52" s="518"/>
      <c r="ADD52" s="518"/>
      <c r="ADE52" s="518"/>
      <c r="ADF52" s="518"/>
      <c r="ADG52" s="518"/>
      <c r="ADH52" s="518"/>
      <c r="ADI52" s="518"/>
      <c r="ADJ52" s="518"/>
      <c r="ADK52" s="518"/>
      <c r="ADL52" s="518"/>
      <c r="ADM52" s="518"/>
      <c r="ADN52" s="518"/>
      <c r="ADO52" s="518"/>
      <c r="ADP52" s="518"/>
      <c r="ADQ52" s="518"/>
      <c r="ADR52" s="518"/>
      <c r="ADS52" s="518"/>
      <c r="ADT52" s="518"/>
      <c r="ADU52" s="518"/>
      <c r="ADV52" s="518"/>
      <c r="ADW52" s="518"/>
      <c r="ADX52" s="518"/>
      <c r="ADY52" s="518"/>
      <c r="ADZ52" s="518"/>
      <c r="AEA52" s="518"/>
      <c r="AEB52" s="518"/>
      <c r="AEC52" s="518"/>
      <c r="AED52" s="518"/>
      <c r="AEE52" s="518"/>
      <c r="AEF52" s="518"/>
      <c r="AEG52" s="518"/>
      <c r="AEH52" s="518"/>
      <c r="AEI52" s="518"/>
      <c r="AEJ52" s="518"/>
      <c r="AEK52" s="518"/>
      <c r="AEL52" s="518"/>
      <c r="AEM52" s="518"/>
      <c r="AEN52" s="518"/>
      <c r="AEO52" s="518"/>
      <c r="AEP52" s="518"/>
      <c r="AEQ52" s="518"/>
      <c r="AER52" s="518"/>
      <c r="AES52" s="518"/>
      <c r="AET52" s="518"/>
      <c r="AEU52" s="518"/>
      <c r="AEV52" s="518"/>
      <c r="AEW52" s="518"/>
      <c r="AEX52" s="518"/>
      <c r="AEY52" s="518"/>
      <c r="AEZ52" s="518"/>
      <c r="AFA52" s="518"/>
      <c r="AFB52" s="518"/>
      <c r="AFC52" s="518"/>
      <c r="AFD52" s="518"/>
      <c r="AFE52" s="518"/>
      <c r="AFF52" s="518"/>
      <c r="AFG52" s="518"/>
      <c r="AFH52" s="518"/>
      <c r="AFI52" s="518"/>
      <c r="AFJ52" s="518"/>
      <c r="AFK52" s="518"/>
      <c r="AFL52" s="518"/>
      <c r="AFM52" s="518"/>
      <c r="AFN52" s="518"/>
      <c r="AFO52" s="518"/>
      <c r="AFP52" s="518"/>
      <c r="AFQ52" s="518"/>
      <c r="AFR52" s="518"/>
      <c r="AFS52" s="518"/>
      <c r="AFT52" s="518"/>
      <c r="AFU52" s="518"/>
      <c r="AFV52" s="518"/>
      <c r="AFW52" s="518"/>
      <c r="AFX52" s="518"/>
      <c r="AFY52" s="518"/>
      <c r="AFZ52" s="518"/>
      <c r="AGA52" s="518"/>
      <c r="AGB52" s="518"/>
      <c r="AGC52" s="518"/>
      <c r="AGD52" s="518"/>
      <c r="AGE52" s="518"/>
      <c r="AGF52" s="518"/>
      <c r="AGG52" s="518"/>
      <c r="AGH52" s="518"/>
      <c r="AGI52" s="518"/>
      <c r="AGJ52" s="518"/>
      <c r="AGK52" s="518"/>
      <c r="AGL52" s="518"/>
      <c r="AGM52" s="518"/>
      <c r="AGN52" s="518"/>
      <c r="AGO52" s="518"/>
      <c r="AGP52" s="518"/>
      <c r="AGQ52" s="518"/>
      <c r="AGR52" s="518"/>
      <c r="AGS52" s="518"/>
      <c r="AGT52" s="518"/>
      <c r="AGU52" s="518"/>
      <c r="AGV52" s="518"/>
      <c r="AGW52" s="518"/>
      <c r="AGX52" s="518"/>
      <c r="AGY52" s="518"/>
      <c r="AGZ52" s="518"/>
      <c r="AHA52" s="518"/>
      <c r="AHB52" s="518"/>
      <c r="AHC52" s="518"/>
      <c r="AHD52" s="518"/>
      <c r="AHE52" s="518"/>
      <c r="AHF52" s="518"/>
      <c r="AHG52" s="518"/>
      <c r="AHH52" s="518"/>
      <c r="AHI52" s="518"/>
      <c r="AHJ52" s="518"/>
      <c r="AHK52" s="518"/>
      <c r="AHL52" s="518"/>
      <c r="AHM52" s="518"/>
      <c r="AHN52" s="518"/>
      <c r="AHO52" s="518"/>
      <c r="AHP52" s="518"/>
      <c r="AHQ52" s="518"/>
      <c r="AHR52" s="518"/>
      <c r="AHS52" s="518"/>
      <c r="AHT52" s="518"/>
      <c r="AHU52" s="518"/>
      <c r="AHV52" s="518"/>
      <c r="AHW52" s="518"/>
      <c r="AHX52" s="518"/>
      <c r="AHY52" s="518"/>
      <c r="AHZ52" s="518"/>
      <c r="AIA52" s="518"/>
      <c r="AIB52" s="518"/>
      <c r="AIC52" s="518"/>
      <c r="AID52" s="518"/>
      <c r="AIE52" s="518"/>
      <c r="AIF52" s="518"/>
      <c r="AIG52" s="518"/>
      <c r="AIH52" s="518"/>
      <c r="AII52" s="518"/>
      <c r="AIJ52" s="518"/>
      <c r="AIK52" s="518"/>
      <c r="AIL52" s="518"/>
      <c r="AIM52" s="518"/>
      <c r="AIN52" s="518"/>
      <c r="AIO52" s="518"/>
      <c r="AIP52" s="518"/>
      <c r="AIQ52" s="518"/>
      <c r="AIR52" s="518"/>
      <c r="AIS52" s="518"/>
      <c r="AIT52" s="518"/>
      <c r="AIU52" s="518"/>
      <c r="AIV52" s="518"/>
      <c r="AIW52" s="518"/>
      <c r="AIX52" s="518"/>
      <c r="AIY52" s="518"/>
      <c r="AIZ52" s="518"/>
      <c r="AJA52" s="518"/>
      <c r="AJB52" s="518"/>
      <c r="AJC52" s="518"/>
      <c r="AJD52" s="518"/>
      <c r="AJE52" s="518"/>
      <c r="AJF52" s="518"/>
      <c r="AJG52" s="518"/>
      <c r="AJH52" s="518"/>
      <c r="AJI52" s="518"/>
      <c r="AJJ52" s="518"/>
      <c r="AJK52" s="518"/>
      <c r="AJL52" s="518"/>
      <c r="AJM52" s="518"/>
      <c r="AJN52" s="518"/>
      <c r="AJO52" s="518"/>
      <c r="AJP52" s="518"/>
      <c r="AJQ52" s="518"/>
      <c r="AJR52" s="518"/>
      <c r="AJS52" s="518"/>
      <c r="AJT52" s="518"/>
      <c r="AJU52" s="518"/>
      <c r="AJV52" s="518"/>
      <c r="AJW52" s="518"/>
      <c r="AJX52" s="518"/>
      <c r="AJY52" s="518"/>
      <c r="AJZ52" s="518"/>
      <c r="AKA52" s="518"/>
      <c r="AKB52" s="518"/>
      <c r="AKC52" s="518"/>
      <c r="AKD52" s="518"/>
      <c r="AKE52" s="518"/>
      <c r="AKF52" s="518"/>
      <c r="AKG52" s="518"/>
      <c r="AKH52" s="518"/>
      <c r="AKI52" s="518"/>
      <c r="AKJ52" s="518"/>
      <c r="AKK52" s="518"/>
      <c r="AKL52" s="518"/>
      <c r="AKM52" s="518"/>
      <c r="AKN52" s="518"/>
      <c r="AKO52" s="518"/>
      <c r="AKP52" s="518"/>
      <c r="AKQ52" s="518"/>
      <c r="AKR52" s="518"/>
      <c r="AKS52" s="518"/>
      <c r="AKT52" s="518"/>
      <c r="AKU52" s="518"/>
      <c r="AKV52" s="518"/>
      <c r="AKW52" s="518"/>
      <c r="AKX52" s="518"/>
      <c r="AKY52" s="518"/>
      <c r="AKZ52" s="518"/>
      <c r="ALA52" s="518"/>
      <c r="ALB52" s="518"/>
      <c r="ALC52" s="518"/>
      <c r="ALD52" s="518"/>
      <c r="ALE52" s="518"/>
      <c r="ALF52" s="518"/>
      <c r="ALG52" s="518"/>
      <c r="ALH52" s="518"/>
      <c r="ALI52" s="518"/>
      <c r="ALJ52" s="518"/>
      <c r="ALK52" s="518"/>
      <c r="ALL52" s="518"/>
      <c r="ALM52" s="518"/>
      <c r="ALN52" s="518"/>
      <c r="ALO52" s="518"/>
      <c r="ALP52" s="518"/>
      <c r="ALQ52" s="518"/>
      <c r="ALR52" s="518"/>
      <c r="ALS52" s="518"/>
      <c r="ALT52" s="518"/>
      <c r="ALU52" s="518"/>
      <c r="ALV52" s="518"/>
      <c r="ALW52" s="518"/>
      <c r="ALX52" s="518"/>
      <c r="ALY52" s="518"/>
      <c r="ALZ52" s="518"/>
      <c r="AMA52" s="518"/>
      <c r="AMB52" s="518"/>
      <c r="AMC52" s="518"/>
      <c r="AMD52" s="518"/>
      <c r="AME52" s="518"/>
      <c r="AMF52" s="518"/>
      <c r="AMG52" s="518"/>
      <c r="AMH52" s="518"/>
    </row>
    <row r="53" spans="2:1022" s="514" customFormat="1" ht="20" hidden="1" customHeight="1" x14ac:dyDescent="0.3">
      <c r="B53" s="885">
        <v>5</v>
      </c>
      <c r="C53" s="544" t="s">
        <v>142</v>
      </c>
      <c r="D53" s="545"/>
      <c r="E53" s="545"/>
      <c r="F53" s="546">
        <v>1994</v>
      </c>
      <c r="G53" s="546" t="s">
        <v>5</v>
      </c>
      <c r="H53" s="549"/>
      <c r="I53" s="531" t="s">
        <v>125</v>
      </c>
      <c r="J53" s="886"/>
      <c r="K53" s="886"/>
      <c r="L53" s="886"/>
      <c r="M53" s="886"/>
      <c r="N53" s="884" t="s">
        <v>409</v>
      </c>
      <c r="O53" s="884"/>
      <c r="P53" s="541" t="s">
        <v>407</v>
      </c>
      <c r="Q53" s="541"/>
      <c r="R53" s="572">
        <f t="shared" si="8"/>
        <v>14</v>
      </c>
      <c r="S53" s="518"/>
      <c r="T53" s="518"/>
      <c r="U53" s="518"/>
      <c r="V53" s="518"/>
      <c r="W53" s="518"/>
      <c r="X53" s="518"/>
      <c r="Y53" s="518"/>
      <c r="Z53" s="518"/>
      <c r="AA53" s="518"/>
      <c r="AB53" s="518"/>
      <c r="AC53" s="518"/>
      <c r="AD53" s="518"/>
      <c r="AE53" s="518"/>
      <c r="AF53" s="518"/>
      <c r="AG53" s="518"/>
      <c r="AH53" s="518"/>
      <c r="AI53" s="518"/>
      <c r="AJ53" s="518"/>
      <c r="AK53" s="518"/>
      <c r="AL53" s="518"/>
      <c r="AM53" s="518"/>
      <c r="AN53" s="518"/>
      <c r="AO53" s="518"/>
      <c r="AP53" s="518"/>
      <c r="AQ53" s="518"/>
      <c r="AR53" s="518"/>
      <c r="AS53" s="518"/>
      <c r="AT53" s="518"/>
      <c r="AU53" s="518"/>
      <c r="AV53" s="518"/>
      <c r="AW53" s="518"/>
      <c r="AX53" s="518"/>
      <c r="AY53" s="518"/>
      <c r="AZ53" s="518"/>
      <c r="BA53" s="518"/>
      <c r="BB53" s="518"/>
      <c r="BC53" s="518"/>
      <c r="BD53" s="518"/>
      <c r="BE53" s="518"/>
      <c r="BF53" s="518"/>
      <c r="BG53" s="518"/>
      <c r="BH53" s="518"/>
      <c r="BI53" s="518"/>
      <c r="BJ53" s="518"/>
      <c r="BK53" s="518"/>
      <c r="BL53" s="518"/>
      <c r="BM53" s="518"/>
      <c r="BN53" s="518"/>
      <c r="BO53" s="518"/>
      <c r="BP53" s="518"/>
      <c r="BQ53" s="518"/>
      <c r="BR53" s="518"/>
      <c r="BS53" s="518"/>
      <c r="BT53" s="518"/>
      <c r="BU53" s="518"/>
      <c r="BV53" s="518"/>
      <c r="BW53" s="518"/>
      <c r="BX53" s="518"/>
      <c r="BY53" s="518"/>
      <c r="BZ53" s="518"/>
      <c r="CA53" s="518"/>
      <c r="CB53" s="518"/>
      <c r="CC53" s="518"/>
      <c r="CD53" s="518"/>
      <c r="CE53" s="518"/>
      <c r="CF53" s="518"/>
      <c r="CG53" s="518"/>
      <c r="CH53" s="518"/>
      <c r="CI53" s="518"/>
      <c r="CJ53" s="518"/>
      <c r="CK53" s="518"/>
      <c r="CL53" s="518"/>
      <c r="CM53" s="518"/>
      <c r="CN53" s="518"/>
      <c r="CO53" s="518"/>
      <c r="CP53" s="518"/>
      <c r="CQ53" s="518"/>
      <c r="CR53" s="518"/>
      <c r="CS53" s="518"/>
      <c r="CT53" s="518"/>
      <c r="CU53" s="518"/>
      <c r="CV53" s="518"/>
      <c r="CW53" s="518"/>
      <c r="CX53" s="518"/>
      <c r="CY53" s="518"/>
      <c r="CZ53" s="518"/>
      <c r="DA53" s="518"/>
      <c r="DB53" s="518"/>
      <c r="DC53" s="518"/>
      <c r="DD53" s="518"/>
      <c r="DE53" s="518"/>
      <c r="DF53" s="518"/>
      <c r="DG53" s="518"/>
      <c r="DH53" s="518"/>
      <c r="DI53" s="518"/>
      <c r="DJ53" s="518"/>
      <c r="DK53" s="518"/>
      <c r="DL53" s="518"/>
      <c r="DM53" s="518"/>
      <c r="DN53" s="518"/>
      <c r="DO53" s="518"/>
      <c r="DP53" s="518"/>
      <c r="DQ53" s="518"/>
      <c r="DR53" s="518"/>
      <c r="DS53" s="518"/>
      <c r="DT53" s="518"/>
      <c r="DU53" s="518"/>
      <c r="DV53" s="518"/>
      <c r="DW53" s="518"/>
      <c r="DX53" s="518"/>
      <c r="DY53" s="518"/>
      <c r="DZ53" s="518"/>
      <c r="EA53" s="518"/>
      <c r="EB53" s="518"/>
      <c r="EC53" s="518"/>
      <c r="ED53" s="518"/>
      <c r="EE53" s="518"/>
      <c r="EF53" s="518"/>
      <c r="EG53" s="518"/>
      <c r="EH53" s="518"/>
      <c r="EI53" s="518"/>
      <c r="EJ53" s="518"/>
      <c r="EK53" s="518"/>
      <c r="EL53" s="518"/>
      <c r="EM53" s="518"/>
      <c r="EN53" s="518"/>
      <c r="EO53" s="518"/>
      <c r="EP53" s="518"/>
      <c r="EQ53" s="518"/>
      <c r="ER53" s="518"/>
      <c r="ES53" s="518"/>
      <c r="ET53" s="518"/>
      <c r="EU53" s="518"/>
      <c r="EV53" s="518"/>
      <c r="EW53" s="518"/>
      <c r="EX53" s="518"/>
      <c r="EY53" s="518"/>
      <c r="EZ53" s="518"/>
      <c r="FA53" s="518"/>
      <c r="FB53" s="518"/>
      <c r="FC53" s="518"/>
      <c r="FD53" s="518"/>
      <c r="FE53" s="518"/>
      <c r="FF53" s="518"/>
      <c r="FG53" s="518"/>
      <c r="FH53" s="518"/>
      <c r="FI53" s="518"/>
      <c r="FJ53" s="518"/>
      <c r="FK53" s="518"/>
      <c r="FL53" s="518"/>
      <c r="FM53" s="518"/>
      <c r="FN53" s="518"/>
      <c r="FO53" s="518"/>
      <c r="FP53" s="518"/>
      <c r="FQ53" s="518"/>
      <c r="FR53" s="518"/>
      <c r="FS53" s="518"/>
      <c r="FT53" s="518"/>
      <c r="FU53" s="518"/>
      <c r="FV53" s="518"/>
      <c r="FW53" s="518"/>
      <c r="FX53" s="518"/>
      <c r="FY53" s="518"/>
      <c r="FZ53" s="518"/>
      <c r="GA53" s="518"/>
      <c r="GB53" s="518"/>
      <c r="GC53" s="518"/>
      <c r="GD53" s="518"/>
      <c r="GE53" s="518"/>
      <c r="GF53" s="518"/>
      <c r="GG53" s="518"/>
      <c r="GH53" s="518"/>
      <c r="GI53" s="518"/>
      <c r="GJ53" s="518"/>
      <c r="GK53" s="518"/>
      <c r="GL53" s="518"/>
      <c r="GM53" s="518"/>
      <c r="GN53" s="518"/>
      <c r="GO53" s="518"/>
      <c r="GP53" s="518"/>
      <c r="GQ53" s="518"/>
      <c r="GR53" s="518"/>
      <c r="GS53" s="518"/>
      <c r="GT53" s="518"/>
      <c r="GU53" s="518"/>
      <c r="GV53" s="518"/>
      <c r="GW53" s="518"/>
      <c r="GX53" s="518"/>
      <c r="GY53" s="518"/>
      <c r="GZ53" s="518"/>
      <c r="HA53" s="518"/>
      <c r="HB53" s="518"/>
      <c r="HC53" s="518"/>
      <c r="HD53" s="518"/>
      <c r="HE53" s="518"/>
      <c r="HF53" s="518"/>
      <c r="HG53" s="518"/>
      <c r="HH53" s="518"/>
      <c r="HI53" s="518"/>
      <c r="HJ53" s="518"/>
      <c r="HK53" s="518"/>
      <c r="HL53" s="518"/>
      <c r="HM53" s="518"/>
      <c r="HN53" s="518"/>
      <c r="HO53" s="518"/>
      <c r="HP53" s="518"/>
      <c r="HQ53" s="518"/>
      <c r="HR53" s="518"/>
      <c r="HS53" s="518"/>
      <c r="HT53" s="518"/>
      <c r="HU53" s="518"/>
      <c r="HV53" s="518"/>
      <c r="HW53" s="518"/>
      <c r="HX53" s="518"/>
      <c r="HY53" s="518"/>
      <c r="HZ53" s="518"/>
      <c r="IA53" s="518"/>
      <c r="IB53" s="518"/>
      <c r="IC53" s="518"/>
      <c r="ID53" s="518"/>
      <c r="IE53" s="518"/>
      <c r="IF53" s="518"/>
      <c r="IG53" s="518"/>
      <c r="IH53" s="518"/>
      <c r="II53" s="518"/>
      <c r="IJ53" s="518"/>
      <c r="IK53" s="518"/>
      <c r="IL53" s="518"/>
      <c r="IM53" s="518"/>
      <c r="IN53" s="518"/>
      <c r="IO53" s="518"/>
      <c r="IP53" s="518"/>
      <c r="IQ53" s="518"/>
      <c r="IR53" s="518"/>
      <c r="IS53" s="518"/>
      <c r="IT53" s="518"/>
      <c r="IU53" s="518"/>
      <c r="IV53" s="518"/>
      <c r="IW53" s="518"/>
      <c r="IX53" s="518"/>
      <c r="IY53" s="518"/>
      <c r="IZ53" s="518"/>
      <c r="JA53" s="518"/>
      <c r="JB53" s="518"/>
      <c r="JC53" s="518"/>
      <c r="JD53" s="518"/>
      <c r="JE53" s="518"/>
      <c r="JF53" s="518"/>
      <c r="JG53" s="518"/>
      <c r="JH53" s="518"/>
      <c r="JI53" s="518"/>
      <c r="JJ53" s="518"/>
      <c r="JK53" s="518"/>
      <c r="JL53" s="518"/>
      <c r="JM53" s="518"/>
      <c r="JN53" s="518"/>
      <c r="JO53" s="518"/>
      <c r="JP53" s="518"/>
      <c r="JQ53" s="518"/>
      <c r="JR53" s="518"/>
      <c r="JS53" s="518"/>
      <c r="JT53" s="518"/>
      <c r="JU53" s="518"/>
      <c r="JV53" s="518"/>
      <c r="JW53" s="518"/>
      <c r="JX53" s="518"/>
      <c r="JY53" s="518"/>
      <c r="JZ53" s="518"/>
      <c r="KA53" s="518"/>
      <c r="KB53" s="518"/>
      <c r="KC53" s="518"/>
      <c r="KD53" s="518"/>
      <c r="KE53" s="518"/>
      <c r="KF53" s="518"/>
      <c r="KG53" s="518"/>
      <c r="KH53" s="518"/>
      <c r="KI53" s="518"/>
      <c r="KJ53" s="518"/>
      <c r="KK53" s="518"/>
      <c r="KL53" s="518"/>
      <c r="KM53" s="518"/>
      <c r="KN53" s="518"/>
      <c r="KO53" s="518"/>
      <c r="KP53" s="518"/>
      <c r="KQ53" s="518"/>
      <c r="KR53" s="518"/>
      <c r="KS53" s="518"/>
      <c r="KT53" s="518"/>
      <c r="KU53" s="518"/>
      <c r="KV53" s="518"/>
      <c r="KW53" s="518"/>
      <c r="KX53" s="518"/>
      <c r="KY53" s="518"/>
      <c r="KZ53" s="518"/>
      <c r="LA53" s="518"/>
      <c r="LB53" s="518"/>
      <c r="LC53" s="518"/>
      <c r="LD53" s="518"/>
      <c r="LE53" s="518"/>
      <c r="LF53" s="518"/>
      <c r="LG53" s="518"/>
      <c r="LH53" s="518"/>
      <c r="LI53" s="518"/>
      <c r="LJ53" s="518"/>
      <c r="LK53" s="518"/>
      <c r="LL53" s="518"/>
      <c r="LM53" s="518"/>
      <c r="LN53" s="518"/>
      <c r="LO53" s="518"/>
      <c r="LP53" s="518"/>
      <c r="LQ53" s="518"/>
      <c r="LR53" s="518"/>
      <c r="LS53" s="518"/>
      <c r="LT53" s="518"/>
      <c r="LU53" s="518"/>
      <c r="LV53" s="518"/>
      <c r="LW53" s="518"/>
      <c r="LX53" s="518"/>
      <c r="LY53" s="518"/>
      <c r="LZ53" s="518"/>
      <c r="MA53" s="518"/>
      <c r="MB53" s="518"/>
      <c r="MC53" s="518"/>
      <c r="MD53" s="518"/>
      <c r="ME53" s="518"/>
      <c r="MF53" s="518"/>
      <c r="MG53" s="518"/>
      <c r="MH53" s="518"/>
      <c r="MI53" s="518"/>
      <c r="MJ53" s="518"/>
      <c r="MK53" s="518"/>
      <c r="ML53" s="518"/>
      <c r="MM53" s="518"/>
      <c r="MN53" s="518"/>
      <c r="MO53" s="518"/>
      <c r="MP53" s="518"/>
      <c r="MQ53" s="518"/>
      <c r="MR53" s="518"/>
      <c r="MS53" s="518"/>
      <c r="MT53" s="518"/>
      <c r="MU53" s="518"/>
      <c r="MV53" s="518"/>
      <c r="MW53" s="518"/>
      <c r="MX53" s="518"/>
      <c r="MY53" s="518"/>
      <c r="MZ53" s="518"/>
      <c r="NA53" s="518"/>
      <c r="NB53" s="518"/>
      <c r="NC53" s="518"/>
      <c r="ND53" s="518"/>
      <c r="NE53" s="518"/>
      <c r="NF53" s="518"/>
      <c r="NG53" s="518"/>
      <c r="NH53" s="518"/>
      <c r="NI53" s="518"/>
      <c r="NJ53" s="518"/>
      <c r="NK53" s="518"/>
      <c r="NL53" s="518"/>
      <c r="NM53" s="518"/>
      <c r="NN53" s="518"/>
      <c r="NO53" s="518"/>
      <c r="NP53" s="518"/>
      <c r="NQ53" s="518"/>
      <c r="NR53" s="518"/>
      <c r="NS53" s="518"/>
      <c r="NT53" s="518"/>
      <c r="NU53" s="518"/>
      <c r="NV53" s="518"/>
      <c r="NW53" s="518"/>
      <c r="NX53" s="518"/>
      <c r="NY53" s="518"/>
      <c r="NZ53" s="518"/>
      <c r="OA53" s="518"/>
      <c r="OB53" s="518"/>
      <c r="OC53" s="518"/>
      <c r="OD53" s="518"/>
      <c r="OE53" s="518"/>
      <c r="OF53" s="518"/>
      <c r="OG53" s="518"/>
      <c r="OH53" s="518"/>
      <c r="OI53" s="518"/>
      <c r="OJ53" s="518"/>
      <c r="OK53" s="518"/>
      <c r="OL53" s="518"/>
      <c r="OM53" s="518"/>
      <c r="ON53" s="518"/>
      <c r="OO53" s="518"/>
      <c r="OP53" s="518"/>
      <c r="OQ53" s="518"/>
      <c r="OR53" s="518"/>
      <c r="OS53" s="518"/>
      <c r="OT53" s="518"/>
      <c r="OU53" s="518"/>
      <c r="OV53" s="518"/>
      <c r="OW53" s="518"/>
      <c r="OX53" s="518"/>
      <c r="OY53" s="518"/>
      <c r="OZ53" s="518"/>
      <c r="PA53" s="518"/>
      <c r="PB53" s="518"/>
      <c r="PC53" s="518"/>
      <c r="PD53" s="518"/>
      <c r="PE53" s="518"/>
      <c r="PF53" s="518"/>
      <c r="PG53" s="518"/>
      <c r="PH53" s="518"/>
      <c r="PI53" s="518"/>
      <c r="PJ53" s="518"/>
      <c r="PK53" s="518"/>
      <c r="PL53" s="518"/>
      <c r="PM53" s="518"/>
      <c r="PN53" s="518"/>
      <c r="PO53" s="518"/>
      <c r="PP53" s="518"/>
      <c r="PQ53" s="518"/>
      <c r="PR53" s="518"/>
      <c r="PS53" s="518"/>
      <c r="PT53" s="518"/>
      <c r="PU53" s="518"/>
      <c r="PV53" s="518"/>
      <c r="PW53" s="518"/>
      <c r="PX53" s="518"/>
      <c r="PY53" s="518"/>
      <c r="PZ53" s="518"/>
      <c r="QA53" s="518"/>
      <c r="QB53" s="518"/>
      <c r="QC53" s="518"/>
      <c r="QD53" s="518"/>
      <c r="QE53" s="518"/>
      <c r="QF53" s="518"/>
      <c r="QG53" s="518"/>
      <c r="QH53" s="518"/>
      <c r="QI53" s="518"/>
      <c r="QJ53" s="518"/>
      <c r="QK53" s="518"/>
      <c r="QL53" s="518"/>
      <c r="QM53" s="518"/>
      <c r="QN53" s="518"/>
      <c r="QO53" s="518"/>
      <c r="QP53" s="518"/>
      <c r="QQ53" s="518"/>
      <c r="QR53" s="518"/>
      <c r="QS53" s="518"/>
      <c r="QT53" s="518"/>
      <c r="QU53" s="518"/>
      <c r="QV53" s="518"/>
      <c r="QW53" s="518"/>
      <c r="QX53" s="518"/>
      <c r="QY53" s="518"/>
      <c r="QZ53" s="518"/>
      <c r="RA53" s="518"/>
      <c r="RB53" s="518"/>
      <c r="RC53" s="518"/>
      <c r="RD53" s="518"/>
      <c r="RE53" s="518"/>
      <c r="RF53" s="518"/>
      <c r="RG53" s="518"/>
      <c r="RH53" s="518"/>
      <c r="RI53" s="518"/>
      <c r="RJ53" s="518"/>
      <c r="RK53" s="518"/>
      <c r="RL53" s="518"/>
      <c r="RM53" s="518"/>
      <c r="RN53" s="518"/>
      <c r="RO53" s="518"/>
      <c r="RP53" s="518"/>
      <c r="RQ53" s="518"/>
      <c r="RR53" s="518"/>
      <c r="RS53" s="518"/>
      <c r="RT53" s="518"/>
      <c r="RU53" s="518"/>
      <c r="RV53" s="518"/>
      <c r="RW53" s="518"/>
      <c r="RX53" s="518"/>
      <c r="RY53" s="518"/>
      <c r="RZ53" s="518"/>
      <c r="SA53" s="518"/>
      <c r="SB53" s="518"/>
      <c r="SC53" s="518"/>
      <c r="SD53" s="518"/>
      <c r="SE53" s="518"/>
      <c r="SF53" s="518"/>
      <c r="SG53" s="518"/>
      <c r="SH53" s="518"/>
      <c r="SI53" s="518"/>
      <c r="SJ53" s="518"/>
      <c r="SK53" s="518"/>
      <c r="SL53" s="518"/>
      <c r="SM53" s="518"/>
      <c r="SN53" s="518"/>
      <c r="SO53" s="518"/>
      <c r="SP53" s="518"/>
      <c r="SQ53" s="518"/>
      <c r="SR53" s="518"/>
      <c r="SS53" s="518"/>
      <c r="ST53" s="518"/>
      <c r="SU53" s="518"/>
      <c r="SV53" s="518"/>
      <c r="SW53" s="518"/>
      <c r="SX53" s="518"/>
      <c r="SY53" s="518"/>
      <c r="SZ53" s="518"/>
      <c r="TA53" s="518"/>
      <c r="TB53" s="518"/>
      <c r="TC53" s="518"/>
      <c r="TD53" s="518"/>
      <c r="TE53" s="518"/>
      <c r="TF53" s="518"/>
      <c r="TG53" s="518"/>
      <c r="TH53" s="518"/>
      <c r="TI53" s="518"/>
      <c r="TJ53" s="518"/>
      <c r="TK53" s="518"/>
      <c r="TL53" s="518"/>
      <c r="TM53" s="518"/>
      <c r="TN53" s="518"/>
      <c r="TO53" s="518"/>
      <c r="TP53" s="518"/>
      <c r="TQ53" s="518"/>
      <c r="TR53" s="518"/>
      <c r="TS53" s="518"/>
      <c r="TT53" s="518"/>
      <c r="TU53" s="518"/>
      <c r="TV53" s="518"/>
      <c r="TW53" s="518"/>
      <c r="TX53" s="518"/>
      <c r="TY53" s="518"/>
      <c r="TZ53" s="518"/>
      <c r="UA53" s="518"/>
      <c r="UB53" s="518"/>
      <c r="UC53" s="518"/>
      <c r="UD53" s="518"/>
      <c r="UE53" s="518"/>
      <c r="UF53" s="518"/>
      <c r="UG53" s="518"/>
      <c r="UH53" s="518"/>
      <c r="UI53" s="518"/>
      <c r="UJ53" s="518"/>
      <c r="UK53" s="518"/>
      <c r="UL53" s="518"/>
      <c r="UM53" s="518"/>
      <c r="UN53" s="518"/>
      <c r="UO53" s="518"/>
      <c r="UP53" s="518"/>
      <c r="UQ53" s="518"/>
      <c r="UR53" s="518"/>
      <c r="US53" s="518"/>
      <c r="UT53" s="518"/>
      <c r="UU53" s="518"/>
      <c r="UV53" s="518"/>
      <c r="UW53" s="518"/>
      <c r="UX53" s="518"/>
      <c r="UY53" s="518"/>
      <c r="UZ53" s="518"/>
      <c r="VA53" s="518"/>
      <c r="VB53" s="518"/>
      <c r="VC53" s="518"/>
      <c r="VD53" s="518"/>
      <c r="VE53" s="518"/>
      <c r="VF53" s="518"/>
      <c r="VG53" s="518"/>
      <c r="VH53" s="518"/>
      <c r="VI53" s="518"/>
      <c r="VJ53" s="518"/>
      <c r="VK53" s="518"/>
      <c r="VL53" s="518"/>
      <c r="VM53" s="518"/>
      <c r="VN53" s="518"/>
      <c r="VO53" s="518"/>
      <c r="VP53" s="518"/>
      <c r="VQ53" s="518"/>
      <c r="VR53" s="518"/>
      <c r="VS53" s="518"/>
      <c r="VT53" s="518"/>
      <c r="VU53" s="518"/>
      <c r="VV53" s="518"/>
      <c r="VW53" s="518"/>
      <c r="VX53" s="518"/>
      <c r="VY53" s="518"/>
      <c r="VZ53" s="518"/>
      <c r="WA53" s="518"/>
      <c r="WB53" s="518"/>
      <c r="WC53" s="518"/>
      <c r="WD53" s="518"/>
      <c r="WE53" s="518"/>
      <c r="WF53" s="518"/>
      <c r="WG53" s="518"/>
      <c r="WH53" s="518"/>
      <c r="WI53" s="518"/>
      <c r="WJ53" s="518"/>
      <c r="WK53" s="518"/>
      <c r="WL53" s="518"/>
      <c r="WM53" s="518"/>
      <c r="WN53" s="518"/>
      <c r="WO53" s="518"/>
      <c r="WP53" s="518"/>
      <c r="WQ53" s="518"/>
      <c r="WR53" s="518"/>
      <c r="WS53" s="518"/>
      <c r="WT53" s="518"/>
      <c r="WU53" s="518"/>
      <c r="WV53" s="518"/>
      <c r="WW53" s="518"/>
      <c r="WX53" s="518"/>
      <c r="WY53" s="518"/>
      <c r="WZ53" s="518"/>
      <c r="XA53" s="518"/>
      <c r="XB53" s="518"/>
      <c r="XC53" s="518"/>
      <c r="XD53" s="518"/>
      <c r="XE53" s="518"/>
      <c r="XF53" s="518"/>
      <c r="XG53" s="518"/>
      <c r="XH53" s="518"/>
      <c r="XI53" s="518"/>
      <c r="XJ53" s="518"/>
      <c r="XK53" s="518"/>
      <c r="XL53" s="518"/>
      <c r="XM53" s="518"/>
      <c r="XN53" s="518"/>
      <c r="XO53" s="518"/>
      <c r="XP53" s="518"/>
      <c r="XQ53" s="518"/>
      <c r="XR53" s="518"/>
      <c r="XS53" s="518"/>
      <c r="XT53" s="518"/>
      <c r="XU53" s="518"/>
      <c r="XV53" s="518"/>
      <c r="XW53" s="518"/>
      <c r="XX53" s="518"/>
      <c r="XY53" s="518"/>
      <c r="XZ53" s="518"/>
      <c r="YA53" s="518"/>
      <c r="YB53" s="518"/>
      <c r="YC53" s="518"/>
      <c r="YD53" s="518"/>
      <c r="YE53" s="518"/>
      <c r="YF53" s="518"/>
      <c r="YG53" s="518"/>
      <c r="YH53" s="518"/>
      <c r="YI53" s="518"/>
      <c r="YJ53" s="518"/>
      <c r="YK53" s="518"/>
      <c r="YL53" s="518"/>
      <c r="YM53" s="518"/>
      <c r="YN53" s="518"/>
      <c r="YO53" s="518"/>
      <c r="YP53" s="518"/>
      <c r="YQ53" s="518"/>
      <c r="YR53" s="518"/>
      <c r="YS53" s="518"/>
      <c r="YT53" s="518"/>
      <c r="YU53" s="518"/>
      <c r="YV53" s="518"/>
      <c r="YW53" s="518"/>
      <c r="YX53" s="518"/>
      <c r="YY53" s="518"/>
      <c r="YZ53" s="518"/>
      <c r="ZA53" s="518"/>
      <c r="ZB53" s="518"/>
      <c r="ZC53" s="518"/>
      <c r="ZD53" s="518"/>
      <c r="ZE53" s="518"/>
      <c r="ZF53" s="518"/>
      <c r="ZG53" s="518"/>
      <c r="ZH53" s="518"/>
      <c r="ZI53" s="518"/>
      <c r="ZJ53" s="518"/>
      <c r="ZK53" s="518"/>
      <c r="ZL53" s="518"/>
      <c r="ZM53" s="518"/>
      <c r="ZN53" s="518"/>
      <c r="ZO53" s="518"/>
      <c r="ZP53" s="518"/>
      <c r="ZQ53" s="518"/>
      <c r="ZR53" s="518"/>
      <c r="ZS53" s="518"/>
      <c r="ZT53" s="518"/>
      <c r="ZU53" s="518"/>
      <c r="ZV53" s="518"/>
      <c r="ZW53" s="518"/>
      <c r="ZX53" s="518"/>
      <c r="ZY53" s="518"/>
      <c r="ZZ53" s="518"/>
      <c r="AAA53" s="518"/>
      <c r="AAB53" s="518"/>
      <c r="AAC53" s="518"/>
      <c r="AAD53" s="518"/>
      <c r="AAE53" s="518"/>
      <c r="AAF53" s="518"/>
      <c r="AAG53" s="518"/>
      <c r="AAH53" s="518"/>
      <c r="AAI53" s="518"/>
      <c r="AAJ53" s="518"/>
      <c r="AAK53" s="518"/>
      <c r="AAL53" s="518"/>
      <c r="AAM53" s="518"/>
      <c r="AAN53" s="518"/>
      <c r="AAO53" s="518"/>
      <c r="AAP53" s="518"/>
      <c r="AAQ53" s="518"/>
      <c r="AAR53" s="518"/>
      <c r="AAS53" s="518"/>
      <c r="AAT53" s="518"/>
      <c r="AAU53" s="518"/>
      <c r="AAV53" s="518"/>
      <c r="AAW53" s="518"/>
      <c r="AAX53" s="518"/>
      <c r="AAY53" s="518"/>
      <c r="AAZ53" s="518"/>
      <c r="ABA53" s="518"/>
      <c r="ABB53" s="518"/>
      <c r="ABC53" s="518"/>
      <c r="ABD53" s="518"/>
      <c r="ABE53" s="518"/>
      <c r="ABF53" s="518"/>
      <c r="ABG53" s="518"/>
      <c r="ABH53" s="518"/>
      <c r="ABI53" s="518"/>
      <c r="ABJ53" s="518"/>
      <c r="ABK53" s="518"/>
      <c r="ABL53" s="518"/>
      <c r="ABM53" s="518"/>
      <c r="ABN53" s="518"/>
      <c r="ABO53" s="518"/>
      <c r="ABP53" s="518"/>
      <c r="ABQ53" s="518"/>
      <c r="ABR53" s="518"/>
      <c r="ABS53" s="518"/>
      <c r="ABT53" s="518"/>
      <c r="ABU53" s="518"/>
      <c r="ABV53" s="518"/>
      <c r="ABW53" s="518"/>
      <c r="ABX53" s="518"/>
      <c r="ABY53" s="518"/>
      <c r="ABZ53" s="518"/>
      <c r="ACA53" s="518"/>
      <c r="ACB53" s="518"/>
      <c r="ACC53" s="518"/>
      <c r="ACD53" s="518"/>
      <c r="ACE53" s="518"/>
      <c r="ACF53" s="518"/>
      <c r="ACG53" s="518"/>
      <c r="ACH53" s="518"/>
      <c r="ACI53" s="518"/>
      <c r="ACJ53" s="518"/>
      <c r="ACK53" s="518"/>
      <c r="ACL53" s="518"/>
      <c r="ACM53" s="518"/>
      <c r="ACN53" s="518"/>
      <c r="ACO53" s="518"/>
      <c r="ACP53" s="518"/>
      <c r="ACQ53" s="518"/>
      <c r="ACR53" s="518"/>
      <c r="ACS53" s="518"/>
      <c r="ACT53" s="518"/>
      <c r="ACU53" s="518"/>
      <c r="ACV53" s="518"/>
      <c r="ACW53" s="518"/>
      <c r="ACX53" s="518"/>
      <c r="ACY53" s="518"/>
      <c r="ACZ53" s="518"/>
      <c r="ADA53" s="518"/>
      <c r="ADB53" s="518"/>
      <c r="ADC53" s="518"/>
      <c r="ADD53" s="518"/>
      <c r="ADE53" s="518"/>
      <c r="ADF53" s="518"/>
      <c r="ADG53" s="518"/>
      <c r="ADH53" s="518"/>
      <c r="ADI53" s="518"/>
      <c r="ADJ53" s="518"/>
      <c r="ADK53" s="518"/>
      <c r="ADL53" s="518"/>
      <c r="ADM53" s="518"/>
      <c r="ADN53" s="518"/>
      <c r="ADO53" s="518"/>
      <c r="ADP53" s="518"/>
      <c r="ADQ53" s="518"/>
      <c r="ADR53" s="518"/>
      <c r="ADS53" s="518"/>
      <c r="ADT53" s="518"/>
      <c r="ADU53" s="518"/>
      <c r="ADV53" s="518"/>
      <c r="ADW53" s="518"/>
      <c r="ADX53" s="518"/>
      <c r="ADY53" s="518"/>
      <c r="ADZ53" s="518"/>
      <c r="AEA53" s="518"/>
      <c r="AEB53" s="518"/>
      <c r="AEC53" s="518"/>
      <c r="AED53" s="518"/>
      <c r="AEE53" s="518"/>
      <c r="AEF53" s="518"/>
      <c r="AEG53" s="518"/>
      <c r="AEH53" s="518"/>
      <c r="AEI53" s="518"/>
      <c r="AEJ53" s="518"/>
      <c r="AEK53" s="518"/>
      <c r="AEL53" s="518"/>
      <c r="AEM53" s="518"/>
      <c r="AEN53" s="518"/>
      <c r="AEO53" s="518"/>
      <c r="AEP53" s="518"/>
      <c r="AEQ53" s="518"/>
      <c r="AER53" s="518"/>
      <c r="AES53" s="518"/>
      <c r="AET53" s="518"/>
      <c r="AEU53" s="518"/>
      <c r="AEV53" s="518"/>
      <c r="AEW53" s="518"/>
      <c r="AEX53" s="518"/>
      <c r="AEY53" s="518"/>
      <c r="AEZ53" s="518"/>
      <c r="AFA53" s="518"/>
      <c r="AFB53" s="518"/>
      <c r="AFC53" s="518"/>
      <c r="AFD53" s="518"/>
      <c r="AFE53" s="518"/>
      <c r="AFF53" s="518"/>
      <c r="AFG53" s="518"/>
      <c r="AFH53" s="518"/>
      <c r="AFI53" s="518"/>
      <c r="AFJ53" s="518"/>
      <c r="AFK53" s="518"/>
      <c r="AFL53" s="518"/>
      <c r="AFM53" s="518"/>
      <c r="AFN53" s="518"/>
      <c r="AFO53" s="518"/>
      <c r="AFP53" s="518"/>
      <c r="AFQ53" s="518"/>
      <c r="AFR53" s="518"/>
      <c r="AFS53" s="518"/>
      <c r="AFT53" s="518"/>
      <c r="AFU53" s="518"/>
      <c r="AFV53" s="518"/>
      <c r="AFW53" s="518"/>
      <c r="AFX53" s="518"/>
      <c r="AFY53" s="518"/>
      <c r="AFZ53" s="518"/>
      <c r="AGA53" s="518"/>
      <c r="AGB53" s="518"/>
      <c r="AGC53" s="518"/>
      <c r="AGD53" s="518"/>
      <c r="AGE53" s="518"/>
      <c r="AGF53" s="518"/>
      <c r="AGG53" s="518"/>
      <c r="AGH53" s="518"/>
      <c r="AGI53" s="518"/>
      <c r="AGJ53" s="518"/>
      <c r="AGK53" s="518"/>
      <c r="AGL53" s="518"/>
      <c r="AGM53" s="518"/>
      <c r="AGN53" s="518"/>
      <c r="AGO53" s="518"/>
      <c r="AGP53" s="518"/>
      <c r="AGQ53" s="518"/>
      <c r="AGR53" s="518"/>
      <c r="AGS53" s="518"/>
      <c r="AGT53" s="518"/>
      <c r="AGU53" s="518"/>
      <c r="AGV53" s="518"/>
      <c r="AGW53" s="518"/>
      <c r="AGX53" s="518"/>
      <c r="AGY53" s="518"/>
      <c r="AGZ53" s="518"/>
      <c r="AHA53" s="518"/>
      <c r="AHB53" s="518"/>
      <c r="AHC53" s="518"/>
      <c r="AHD53" s="518"/>
      <c r="AHE53" s="518"/>
      <c r="AHF53" s="518"/>
      <c r="AHG53" s="518"/>
      <c r="AHH53" s="518"/>
      <c r="AHI53" s="518"/>
      <c r="AHJ53" s="518"/>
      <c r="AHK53" s="518"/>
      <c r="AHL53" s="518"/>
      <c r="AHM53" s="518"/>
      <c r="AHN53" s="518"/>
      <c r="AHO53" s="518"/>
      <c r="AHP53" s="518"/>
      <c r="AHQ53" s="518"/>
      <c r="AHR53" s="518"/>
      <c r="AHS53" s="518"/>
      <c r="AHT53" s="518"/>
      <c r="AHU53" s="518"/>
      <c r="AHV53" s="518"/>
      <c r="AHW53" s="518"/>
      <c r="AHX53" s="518"/>
      <c r="AHY53" s="518"/>
      <c r="AHZ53" s="518"/>
      <c r="AIA53" s="518"/>
      <c r="AIB53" s="518"/>
      <c r="AIC53" s="518"/>
      <c r="AID53" s="518"/>
      <c r="AIE53" s="518"/>
      <c r="AIF53" s="518"/>
      <c r="AIG53" s="518"/>
      <c r="AIH53" s="518"/>
      <c r="AII53" s="518"/>
      <c r="AIJ53" s="518"/>
      <c r="AIK53" s="518"/>
      <c r="AIL53" s="518"/>
      <c r="AIM53" s="518"/>
      <c r="AIN53" s="518"/>
      <c r="AIO53" s="518"/>
      <c r="AIP53" s="518"/>
      <c r="AIQ53" s="518"/>
      <c r="AIR53" s="518"/>
      <c r="AIS53" s="518"/>
      <c r="AIT53" s="518"/>
      <c r="AIU53" s="518"/>
      <c r="AIV53" s="518"/>
      <c r="AIW53" s="518"/>
      <c r="AIX53" s="518"/>
      <c r="AIY53" s="518"/>
      <c r="AIZ53" s="518"/>
      <c r="AJA53" s="518"/>
      <c r="AJB53" s="518"/>
      <c r="AJC53" s="518"/>
      <c r="AJD53" s="518"/>
      <c r="AJE53" s="518"/>
      <c r="AJF53" s="518"/>
      <c r="AJG53" s="518"/>
      <c r="AJH53" s="518"/>
      <c r="AJI53" s="518"/>
      <c r="AJJ53" s="518"/>
      <c r="AJK53" s="518"/>
      <c r="AJL53" s="518"/>
      <c r="AJM53" s="518"/>
      <c r="AJN53" s="518"/>
      <c r="AJO53" s="518"/>
      <c r="AJP53" s="518"/>
      <c r="AJQ53" s="518"/>
      <c r="AJR53" s="518"/>
      <c r="AJS53" s="518"/>
      <c r="AJT53" s="518"/>
      <c r="AJU53" s="518"/>
      <c r="AJV53" s="518"/>
      <c r="AJW53" s="518"/>
      <c r="AJX53" s="518"/>
      <c r="AJY53" s="518"/>
      <c r="AJZ53" s="518"/>
      <c r="AKA53" s="518"/>
      <c r="AKB53" s="518"/>
      <c r="AKC53" s="518"/>
      <c r="AKD53" s="518"/>
      <c r="AKE53" s="518"/>
      <c r="AKF53" s="518"/>
      <c r="AKG53" s="518"/>
      <c r="AKH53" s="518"/>
      <c r="AKI53" s="518"/>
      <c r="AKJ53" s="518"/>
      <c r="AKK53" s="518"/>
      <c r="AKL53" s="518"/>
      <c r="AKM53" s="518"/>
      <c r="AKN53" s="518"/>
      <c r="AKO53" s="518"/>
      <c r="AKP53" s="518"/>
      <c r="AKQ53" s="518"/>
      <c r="AKR53" s="518"/>
      <c r="AKS53" s="518"/>
      <c r="AKT53" s="518"/>
      <c r="AKU53" s="518"/>
      <c r="AKV53" s="518"/>
      <c r="AKW53" s="518"/>
      <c r="AKX53" s="518"/>
      <c r="AKY53" s="518"/>
      <c r="AKZ53" s="518"/>
      <c r="ALA53" s="518"/>
      <c r="ALB53" s="518"/>
      <c r="ALC53" s="518"/>
      <c r="ALD53" s="518"/>
      <c r="ALE53" s="518"/>
      <c r="ALF53" s="518"/>
      <c r="ALG53" s="518"/>
      <c r="ALH53" s="518"/>
      <c r="ALI53" s="518"/>
      <c r="ALJ53" s="518"/>
      <c r="ALK53" s="518"/>
      <c r="ALL53" s="518"/>
      <c r="ALM53" s="518"/>
      <c r="ALN53" s="518"/>
      <c r="ALO53" s="518"/>
      <c r="ALP53" s="518"/>
      <c r="ALQ53" s="518"/>
      <c r="ALR53" s="518"/>
      <c r="ALS53" s="518"/>
      <c r="ALT53" s="518"/>
      <c r="ALU53" s="518"/>
      <c r="ALV53" s="518"/>
      <c r="ALW53" s="518"/>
      <c r="ALX53" s="518"/>
      <c r="ALY53" s="518"/>
      <c r="ALZ53" s="518"/>
      <c r="AMA53" s="518"/>
      <c r="AMB53" s="518"/>
      <c r="AMC53" s="518"/>
      <c r="AMD53" s="518"/>
      <c r="AME53" s="518"/>
      <c r="AMF53" s="518"/>
      <c r="AMG53" s="518"/>
      <c r="AMH53" s="518"/>
    </row>
    <row r="54" spans="2:1022" s="514" customFormat="1" ht="14" hidden="1" x14ac:dyDescent="0.3">
      <c r="B54" s="885"/>
      <c r="C54" s="544" t="s">
        <v>229</v>
      </c>
      <c r="D54" s="545"/>
      <c r="E54" s="545"/>
      <c r="F54" s="546">
        <v>2000</v>
      </c>
      <c r="G54" s="546" t="s">
        <v>4</v>
      </c>
      <c r="H54" s="549"/>
      <c r="I54" s="531" t="s">
        <v>125</v>
      </c>
      <c r="J54" s="886"/>
      <c r="K54" s="886"/>
      <c r="L54" s="886"/>
      <c r="M54" s="886"/>
      <c r="N54" s="884"/>
      <c r="O54" s="884"/>
      <c r="P54" s="541" t="s">
        <v>410</v>
      </c>
      <c r="Q54" s="541"/>
      <c r="R54" s="572">
        <f t="shared" si="8"/>
        <v>19</v>
      </c>
      <c r="S54" s="518"/>
      <c r="T54" s="518"/>
      <c r="U54" s="518"/>
      <c r="V54" s="518"/>
      <c r="W54" s="518"/>
      <c r="X54" s="518"/>
      <c r="Y54" s="518"/>
      <c r="Z54" s="518"/>
      <c r="AA54" s="518"/>
      <c r="AB54" s="518"/>
      <c r="AC54" s="518"/>
      <c r="AD54" s="518"/>
      <c r="AE54" s="518"/>
      <c r="AF54" s="518"/>
      <c r="AG54" s="518"/>
      <c r="AH54" s="518"/>
      <c r="AI54" s="518"/>
      <c r="AJ54" s="518"/>
      <c r="AK54" s="518"/>
      <c r="AL54" s="518"/>
      <c r="AM54" s="518"/>
      <c r="AN54" s="518"/>
      <c r="AO54" s="518"/>
      <c r="AP54" s="518"/>
      <c r="AQ54" s="518"/>
      <c r="AR54" s="518"/>
      <c r="AS54" s="518"/>
      <c r="AT54" s="518"/>
      <c r="AU54" s="518"/>
      <c r="AV54" s="518"/>
      <c r="AW54" s="518"/>
      <c r="AX54" s="518"/>
      <c r="AY54" s="518"/>
      <c r="AZ54" s="518"/>
      <c r="BA54" s="518"/>
      <c r="BB54" s="518"/>
      <c r="BC54" s="518"/>
      <c r="BD54" s="518"/>
      <c r="BE54" s="518"/>
      <c r="BF54" s="518"/>
      <c r="BG54" s="518"/>
      <c r="BH54" s="518"/>
      <c r="BI54" s="518"/>
      <c r="BJ54" s="518"/>
      <c r="BK54" s="518"/>
      <c r="BL54" s="518"/>
      <c r="BM54" s="518"/>
      <c r="BN54" s="518"/>
      <c r="BO54" s="518"/>
      <c r="BP54" s="518"/>
      <c r="BQ54" s="518"/>
      <c r="BR54" s="518"/>
      <c r="BS54" s="518"/>
      <c r="BT54" s="518"/>
      <c r="BU54" s="518"/>
      <c r="BV54" s="518"/>
      <c r="BW54" s="518"/>
      <c r="BX54" s="518"/>
      <c r="BY54" s="518"/>
      <c r="BZ54" s="518"/>
      <c r="CA54" s="518"/>
      <c r="CB54" s="518"/>
      <c r="CC54" s="518"/>
      <c r="CD54" s="518"/>
      <c r="CE54" s="518"/>
      <c r="CF54" s="518"/>
      <c r="CG54" s="518"/>
      <c r="CH54" s="518"/>
      <c r="CI54" s="518"/>
      <c r="CJ54" s="518"/>
      <c r="CK54" s="518"/>
      <c r="CL54" s="518"/>
      <c r="CM54" s="518"/>
      <c r="CN54" s="518"/>
      <c r="CO54" s="518"/>
      <c r="CP54" s="518"/>
      <c r="CQ54" s="518"/>
      <c r="CR54" s="518"/>
      <c r="CS54" s="518"/>
      <c r="CT54" s="518"/>
      <c r="CU54" s="518"/>
      <c r="CV54" s="518"/>
      <c r="CW54" s="518"/>
      <c r="CX54" s="518"/>
      <c r="CY54" s="518"/>
      <c r="CZ54" s="518"/>
      <c r="DA54" s="518"/>
      <c r="DB54" s="518"/>
      <c r="DC54" s="518"/>
      <c r="DD54" s="518"/>
      <c r="DE54" s="518"/>
      <c r="DF54" s="518"/>
      <c r="DG54" s="518"/>
      <c r="DH54" s="518"/>
      <c r="DI54" s="518"/>
      <c r="DJ54" s="518"/>
      <c r="DK54" s="518"/>
      <c r="DL54" s="518"/>
      <c r="DM54" s="518"/>
      <c r="DN54" s="518"/>
      <c r="DO54" s="518"/>
      <c r="DP54" s="518"/>
      <c r="DQ54" s="518"/>
      <c r="DR54" s="518"/>
      <c r="DS54" s="518"/>
      <c r="DT54" s="518"/>
      <c r="DU54" s="518"/>
      <c r="DV54" s="518"/>
      <c r="DW54" s="518"/>
      <c r="DX54" s="518"/>
      <c r="DY54" s="518"/>
      <c r="DZ54" s="518"/>
      <c r="EA54" s="518"/>
      <c r="EB54" s="518"/>
      <c r="EC54" s="518"/>
      <c r="ED54" s="518"/>
      <c r="EE54" s="518"/>
      <c r="EF54" s="518"/>
      <c r="EG54" s="518"/>
      <c r="EH54" s="518"/>
      <c r="EI54" s="518"/>
      <c r="EJ54" s="518"/>
      <c r="EK54" s="518"/>
      <c r="EL54" s="518"/>
      <c r="EM54" s="518"/>
      <c r="EN54" s="518"/>
      <c r="EO54" s="518"/>
      <c r="EP54" s="518"/>
      <c r="EQ54" s="518"/>
      <c r="ER54" s="518"/>
      <c r="ES54" s="518"/>
      <c r="ET54" s="518"/>
      <c r="EU54" s="518"/>
      <c r="EV54" s="518"/>
      <c r="EW54" s="518"/>
      <c r="EX54" s="518"/>
      <c r="EY54" s="518"/>
      <c r="EZ54" s="518"/>
      <c r="FA54" s="518"/>
      <c r="FB54" s="518"/>
      <c r="FC54" s="518"/>
      <c r="FD54" s="518"/>
      <c r="FE54" s="518"/>
      <c r="FF54" s="518"/>
      <c r="FG54" s="518"/>
      <c r="FH54" s="518"/>
      <c r="FI54" s="518"/>
      <c r="FJ54" s="518"/>
      <c r="FK54" s="518"/>
      <c r="FL54" s="518"/>
      <c r="FM54" s="518"/>
      <c r="FN54" s="518"/>
      <c r="FO54" s="518"/>
      <c r="FP54" s="518"/>
      <c r="FQ54" s="518"/>
      <c r="FR54" s="518"/>
      <c r="FS54" s="518"/>
      <c r="FT54" s="518"/>
      <c r="FU54" s="518"/>
      <c r="FV54" s="518"/>
      <c r="FW54" s="518"/>
      <c r="FX54" s="518"/>
      <c r="FY54" s="518"/>
      <c r="FZ54" s="518"/>
      <c r="GA54" s="518"/>
      <c r="GB54" s="518"/>
      <c r="GC54" s="518"/>
      <c r="GD54" s="518"/>
      <c r="GE54" s="518"/>
      <c r="GF54" s="518"/>
      <c r="GG54" s="518"/>
      <c r="GH54" s="518"/>
      <c r="GI54" s="518"/>
      <c r="GJ54" s="518"/>
      <c r="GK54" s="518"/>
      <c r="GL54" s="518"/>
      <c r="GM54" s="518"/>
      <c r="GN54" s="518"/>
      <c r="GO54" s="518"/>
      <c r="GP54" s="518"/>
      <c r="GQ54" s="518"/>
      <c r="GR54" s="518"/>
      <c r="GS54" s="518"/>
      <c r="GT54" s="518"/>
      <c r="GU54" s="518"/>
      <c r="GV54" s="518"/>
      <c r="GW54" s="518"/>
      <c r="GX54" s="518"/>
      <c r="GY54" s="518"/>
      <c r="GZ54" s="518"/>
      <c r="HA54" s="518"/>
      <c r="HB54" s="518"/>
      <c r="HC54" s="518"/>
      <c r="HD54" s="518"/>
      <c r="HE54" s="518"/>
      <c r="HF54" s="518"/>
      <c r="HG54" s="518"/>
      <c r="HH54" s="518"/>
      <c r="HI54" s="518"/>
      <c r="HJ54" s="518"/>
      <c r="HK54" s="518"/>
      <c r="HL54" s="518"/>
      <c r="HM54" s="518"/>
      <c r="HN54" s="518"/>
      <c r="HO54" s="518"/>
      <c r="HP54" s="518"/>
      <c r="HQ54" s="518"/>
      <c r="HR54" s="518"/>
      <c r="HS54" s="518"/>
      <c r="HT54" s="518"/>
      <c r="HU54" s="518"/>
      <c r="HV54" s="518"/>
      <c r="HW54" s="518"/>
      <c r="HX54" s="518"/>
      <c r="HY54" s="518"/>
      <c r="HZ54" s="518"/>
      <c r="IA54" s="518"/>
      <c r="IB54" s="518"/>
      <c r="IC54" s="518"/>
      <c r="ID54" s="518"/>
      <c r="IE54" s="518"/>
      <c r="IF54" s="518"/>
      <c r="IG54" s="518"/>
      <c r="IH54" s="518"/>
      <c r="II54" s="518"/>
      <c r="IJ54" s="518"/>
      <c r="IK54" s="518"/>
      <c r="IL54" s="518"/>
      <c r="IM54" s="518"/>
      <c r="IN54" s="518"/>
      <c r="IO54" s="518"/>
      <c r="IP54" s="518"/>
      <c r="IQ54" s="518"/>
      <c r="IR54" s="518"/>
      <c r="IS54" s="518"/>
      <c r="IT54" s="518"/>
      <c r="IU54" s="518"/>
      <c r="IV54" s="518"/>
      <c r="IW54" s="518"/>
      <c r="IX54" s="518"/>
      <c r="IY54" s="518"/>
      <c r="IZ54" s="518"/>
      <c r="JA54" s="518"/>
      <c r="JB54" s="518"/>
      <c r="JC54" s="518"/>
      <c r="JD54" s="518"/>
      <c r="JE54" s="518"/>
      <c r="JF54" s="518"/>
      <c r="JG54" s="518"/>
      <c r="JH54" s="518"/>
      <c r="JI54" s="518"/>
      <c r="JJ54" s="518"/>
      <c r="JK54" s="518"/>
      <c r="JL54" s="518"/>
      <c r="JM54" s="518"/>
      <c r="JN54" s="518"/>
      <c r="JO54" s="518"/>
      <c r="JP54" s="518"/>
      <c r="JQ54" s="518"/>
      <c r="JR54" s="518"/>
      <c r="JS54" s="518"/>
      <c r="JT54" s="518"/>
      <c r="JU54" s="518"/>
      <c r="JV54" s="518"/>
      <c r="JW54" s="518"/>
      <c r="JX54" s="518"/>
      <c r="JY54" s="518"/>
      <c r="JZ54" s="518"/>
      <c r="KA54" s="518"/>
      <c r="KB54" s="518"/>
      <c r="KC54" s="518"/>
      <c r="KD54" s="518"/>
      <c r="KE54" s="518"/>
      <c r="KF54" s="518"/>
      <c r="KG54" s="518"/>
      <c r="KH54" s="518"/>
      <c r="KI54" s="518"/>
      <c r="KJ54" s="518"/>
      <c r="KK54" s="518"/>
      <c r="KL54" s="518"/>
      <c r="KM54" s="518"/>
      <c r="KN54" s="518"/>
      <c r="KO54" s="518"/>
      <c r="KP54" s="518"/>
      <c r="KQ54" s="518"/>
      <c r="KR54" s="518"/>
      <c r="KS54" s="518"/>
      <c r="KT54" s="518"/>
      <c r="KU54" s="518"/>
      <c r="KV54" s="518"/>
      <c r="KW54" s="518"/>
      <c r="KX54" s="518"/>
      <c r="KY54" s="518"/>
      <c r="KZ54" s="518"/>
      <c r="LA54" s="518"/>
      <c r="LB54" s="518"/>
      <c r="LC54" s="518"/>
      <c r="LD54" s="518"/>
      <c r="LE54" s="518"/>
      <c r="LF54" s="518"/>
      <c r="LG54" s="518"/>
      <c r="LH54" s="518"/>
      <c r="LI54" s="518"/>
      <c r="LJ54" s="518"/>
      <c r="LK54" s="518"/>
      <c r="LL54" s="518"/>
      <c r="LM54" s="518"/>
      <c r="LN54" s="518"/>
      <c r="LO54" s="518"/>
      <c r="LP54" s="518"/>
      <c r="LQ54" s="518"/>
      <c r="LR54" s="518"/>
      <c r="LS54" s="518"/>
      <c r="LT54" s="518"/>
      <c r="LU54" s="518"/>
      <c r="LV54" s="518"/>
      <c r="LW54" s="518"/>
      <c r="LX54" s="518"/>
      <c r="LY54" s="518"/>
      <c r="LZ54" s="518"/>
      <c r="MA54" s="518"/>
      <c r="MB54" s="518"/>
      <c r="MC54" s="518"/>
      <c r="MD54" s="518"/>
      <c r="ME54" s="518"/>
      <c r="MF54" s="518"/>
      <c r="MG54" s="518"/>
      <c r="MH54" s="518"/>
      <c r="MI54" s="518"/>
      <c r="MJ54" s="518"/>
      <c r="MK54" s="518"/>
      <c r="ML54" s="518"/>
      <c r="MM54" s="518"/>
      <c r="MN54" s="518"/>
      <c r="MO54" s="518"/>
      <c r="MP54" s="518"/>
      <c r="MQ54" s="518"/>
      <c r="MR54" s="518"/>
      <c r="MS54" s="518"/>
      <c r="MT54" s="518"/>
      <c r="MU54" s="518"/>
      <c r="MV54" s="518"/>
      <c r="MW54" s="518"/>
      <c r="MX54" s="518"/>
      <c r="MY54" s="518"/>
      <c r="MZ54" s="518"/>
      <c r="NA54" s="518"/>
      <c r="NB54" s="518"/>
      <c r="NC54" s="518"/>
      <c r="ND54" s="518"/>
      <c r="NE54" s="518"/>
      <c r="NF54" s="518"/>
      <c r="NG54" s="518"/>
      <c r="NH54" s="518"/>
      <c r="NI54" s="518"/>
      <c r="NJ54" s="518"/>
      <c r="NK54" s="518"/>
      <c r="NL54" s="518"/>
      <c r="NM54" s="518"/>
      <c r="NN54" s="518"/>
      <c r="NO54" s="518"/>
      <c r="NP54" s="518"/>
      <c r="NQ54" s="518"/>
      <c r="NR54" s="518"/>
      <c r="NS54" s="518"/>
      <c r="NT54" s="518"/>
      <c r="NU54" s="518"/>
      <c r="NV54" s="518"/>
      <c r="NW54" s="518"/>
      <c r="NX54" s="518"/>
      <c r="NY54" s="518"/>
      <c r="NZ54" s="518"/>
      <c r="OA54" s="518"/>
      <c r="OB54" s="518"/>
      <c r="OC54" s="518"/>
      <c r="OD54" s="518"/>
      <c r="OE54" s="518"/>
      <c r="OF54" s="518"/>
      <c r="OG54" s="518"/>
      <c r="OH54" s="518"/>
      <c r="OI54" s="518"/>
      <c r="OJ54" s="518"/>
      <c r="OK54" s="518"/>
      <c r="OL54" s="518"/>
      <c r="OM54" s="518"/>
      <c r="ON54" s="518"/>
      <c r="OO54" s="518"/>
      <c r="OP54" s="518"/>
      <c r="OQ54" s="518"/>
      <c r="OR54" s="518"/>
      <c r="OS54" s="518"/>
      <c r="OT54" s="518"/>
      <c r="OU54" s="518"/>
      <c r="OV54" s="518"/>
      <c r="OW54" s="518"/>
      <c r="OX54" s="518"/>
      <c r="OY54" s="518"/>
      <c r="OZ54" s="518"/>
      <c r="PA54" s="518"/>
      <c r="PB54" s="518"/>
      <c r="PC54" s="518"/>
      <c r="PD54" s="518"/>
      <c r="PE54" s="518"/>
      <c r="PF54" s="518"/>
      <c r="PG54" s="518"/>
      <c r="PH54" s="518"/>
      <c r="PI54" s="518"/>
      <c r="PJ54" s="518"/>
      <c r="PK54" s="518"/>
      <c r="PL54" s="518"/>
      <c r="PM54" s="518"/>
      <c r="PN54" s="518"/>
      <c r="PO54" s="518"/>
      <c r="PP54" s="518"/>
      <c r="PQ54" s="518"/>
      <c r="PR54" s="518"/>
      <c r="PS54" s="518"/>
      <c r="PT54" s="518"/>
      <c r="PU54" s="518"/>
      <c r="PV54" s="518"/>
      <c r="PW54" s="518"/>
      <c r="PX54" s="518"/>
      <c r="PY54" s="518"/>
      <c r="PZ54" s="518"/>
      <c r="QA54" s="518"/>
      <c r="QB54" s="518"/>
      <c r="QC54" s="518"/>
      <c r="QD54" s="518"/>
      <c r="QE54" s="518"/>
      <c r="QF54" s="518"/>
      <c r="QG54" s="518"/>
      <c r="QH54" s="518"/>
      <c r="QI54" s="518"/>
      <c r="QJ54" s="518"/>
      <c r="QK54" s="518"/>
      <c r="QL54" s="518"/>
      <c r="QM54" s="518"/>
      <c r="QN54" s="518"/>
      <c r="QO54" s="518"/>
      <c r="QP54" s="518"/>
      <c r="QQ54" s="518"/>
      <c r="QR54" s="518"/>
      <c r="QS54" s="518"/>
      <c r="QT54" s="518"/>
      <c r="QU54" s="518"/>
      <c r="QV54" s="518"/>
      <c r="QW54" s="518"/>
      <c r="QX54" s="518"/>
      <c r="QY54" s="518"/>
      <c r="QZ54" s="518"/>
      <c r="RA54" s="518"/>
      <c r="RB54" s="518"/>
      <c r="RC54" s="518"/>
      <c r="RD54" s="518"/>
      <c r="RE54" s="518"/>
      <c r="RF54" s="518"/>
      <c r="RG54" s="518"/>
      <c r="RH54" s="518"/>
      <c r="RI54" s="518"/>
      <c r="RJ54" s="518"/>
      <c r="RK54" s="518"/>
      <c r="RL54" s="518"/>
      <c r="RM54" s="518"/>
      <c r="RN54" s="518"/>
      <c r="RO54" s="518"/>
      <c r="RP54" s="518"/>
      <c r="RQ54" s="518"/>
      <c r="RR54" s="518"/>
      <c r="RS54" s="518"/>
      <c r="RT54" s="518"/>
      <c r="RU54" s="518"/>
      <c r="RV54" s="518"/>
      <c r="RW54" s="518"/>
      <c r="RX54" s="518"/>
      <c r="RY54" s="518"/>
      <c r="RZ54" s="518"/>
      <c r="SA54" s="518"/>
      <c r="SB54" s="518"/>
      <c r="SC54" s="518"/>
      <c r="SD54" s="518"/>
      <c r="SE54" s="518"/>
      <c r="SF54" s="518"/>
      <c r="SG54" s="518"/>
      <c r="SH54" s="518"/>
      <c r="SI54" s="518"/>
      <c r="SJ54" s="518"/>
      <c r="SK54" s="518"/>
      <c r="SL54" s="518"/>
      <c r="SM54" s="518"/>
      <c r="SN54" s="518"/>
      <c r="SO54" s="518"/>
      <c r="SP54" s="518"/>
      <c r="SQ54" s="518"/>
      <c r="SR54" s="518"/>
      <c r="SS54" s="518"/>
      <c r="ST54" s="518"/>
      <c r="SU54" s="518"/>
      <c r="SV54" s="518"/>
      <c r="SW54" s="518"/>
      <c r="SX54" s="518"/>
      <c r="SY54" s="518"/>
      <c r="SZ54" s="518"/>
      <c r="TA54" s="518"/>
      <c r="TB54" s="518"/>
      <c r="TC54" s="518"/>
      <c r="TD54" s="518"/>
      <c r="TE54" s="518"/>
      <c r="TF54" s="518"/>
      <c r="TG54" s="518"/>
      <c r="TH54" s="518"/>
      <c r="TI54" s="518"/>
      <c r="TJ54" s="518"/>
      <c r="TK54" s="518"/>
      <c r="TL54" s="518"/>
      <c r="TM54" s="518"/>
      <c r="TN54" s="518"/>
      <c r="TO54" s="518"/>
      <c r="TP54" s="518"/>
      <c r="TQ54" s="518"/>
      <c r="TR54" s="518"/>
      <c r="TS54" s="518"/>
      <c r="TT54" s="518"/>
      <c r="TU54" s="518"/>
      <c r="TV54" s="518"/>
      <c r="TW54" s="518"/>
      <c r="TX54" s="518"/>
      <c r="TY54" s="518"/>
      <c r="TZ54" s="518"/>
      <c r="UA54" s="518"/>
      <c r="UB54" s="518"/>
      <c r="UC54" s="518"/>
      <c r="UD54" s="518"/>
      <c r="UE54" s="518"/>
      <c r="UF54" s="518"/>
      <c r="UG54" s="518"/>
      <c r="UH54" s="518"/>
      <c r="UI54" s="518"/>
      <c r="UJ54" s="518"/>
      <c r="UK54" s="518"/>
      <c r="UL54" s="518"/>
      <c r="UM54" s="518"/>
      <c r="UN54" s="518"/>
      <c r="UO54" s="518"/>
      <c r="UP54" s="518"/>
      <c r="UQ54" s="518"/>
      <c r="UR54" s="518"/>
      <c r="US54" s="518"/>
      <c r="UT54" s="518"/>
      <c r="UU54" s="518"/>
      <c r="UV54" s="518"/>
      <c r="UW54" s="518"/>
      <c r="UX54" s="518"/>
      <c r="UY54" s="518"/>
      <c r="UZ54" s="518"/>
      <c r="VA54" s="518"/>
      <c r="VB54" s="518"/>
      <c r="VC54" s="518"/>
      <c r="VD54" s="518"/>
      <c r="VE54" s="518"/>
      <c r="VF54" s="518"/>
      <c r="VG54" s="518"/>
      <c r="VH54" s="518"/>
      <c r="VI54" s="518"/>
      <c r="VJ54" s="518"/>
      <c r="VK54" s="518"/>
      <c r="VL54" s="518"/>
      <c r="VM54" s="518"/>
      <c r="VN54" s="518"/>
      <c r="VO54" s="518"/>
      <c r="VP54" s="518"/>
      <c r="VQ54" s="518"/>
      <c r="VR54" s="518"/>
      <c r="VS54" s="518"/>
      <c r="VT54" s="518"/>
      <c r="VU54" s="518"/>
      <c r="VV54" s="518"/>
      <c r="VW54" s="518"/>
      <c r="VX54" s="518"/>
      <c r="VY54" s="518"/>
      <c r="VZ54" s="518"/>
      <c r="WA54" s="518"/>
      <c r="WB54" s="518"/>
      <c r="WC54" s="518"/>
      <c r="WD54" s="518"/>
      <c r="WE54" s="518"/>
      <c r="WF54" s="518"/>
      <c r="WG54" s="518"/>
      <c r="WH54" s="518"/>
      <c r="WI54" s="518"/>
      <c r="WJ54" s="518"/>
      <c r="WK54" s="518"/>
      <c r="WL54" s="518"/>
      <c r="WM54" s="518"/>
      <c r="WN54" s="518"/>
      <c r="WO54" s="518"/>
      <c r="WP54" s="518"/>
      <c r="WQ54" s="518"/>
      <c r="WR54" s="518"/>
      <c r="WS54" s="518"/>
      <c r="WT54" s="518"/>
      <c r="WU54" s="518"/>
      <c r="WV54" s="518"/>
      <c r="WW54" s="518"/>
      <c r="WX54" s="518"/>
      <c r="WY54" s="518"/>
      <c r="WZ54" s="518"/>
      <c r="XA54" s="518"/>
      <c r="XB54" s="518"/>
      <c r="XC54" s="518"/>
      <c r="XD54" s="518"/>
      <c r="XE54" s="518"/>
      <c r="XF54" s="518"/>
      <c r="XG54" s="518"/>
      <c r="XH54" s="518"/>
      <c r="XI54" s="518"/>
      <c r="XJ54" s="518"/>
      <c r="XK54" s="518"/>
      <c r="XL54" s="518"/>
      <c r="XM54" s="518"/>
      <c r="XN54" s="518"/>
      <c r="XO54" s="518"/>
      <c r="XP54" s="518"/>
      <c r="XQ54" s="518"/>
      <c r="XR54" s="518"/>
      <c r="XS54" s="518"/>
      <c r="XT54" s="518"/>
      <c r="XU54" s="518"/>
      <c r="XV54" s="518"/>
      <c r="XW54" s="518"/>
      <c r="XX54" s="518"/>
      <c r="XY54" s="518"/>
      <c r="XZ54" s="518"/>
      <c r="YA54" s="518"/>
      <c r="YB54" s="518"/>
      <c r="YC54" s="518"/>
      <c r="YD54" s="518"/>
      <c r="YE54" s="518"/>
      <c r="YF54" s="518"/>
      <c r="YG54" s="518"/>
      <c r="YH54" s="518"/>
      <c r="YI54" s="518"/>
      <c r="YJ54" s="518"/>
      <c r="YK54" s="518"/>
      <c r="YL54" s="518"/>
      <c r="YM54" s="518"/>
      <c r="YN54" s="518"/>
      <c r="YO54" s="518"/>
      <c r="YP54" s="518"/>
      <c r="YQ54" s="518"/>
      <c r="YR54" s="518"/>
      <c r="YS54" s="518"/>
      <c r="YT54" s="518"/>
      <c r="YU54" s="518"/>
      <c r="YV54" s="518"/>
      <c r="YW54" s="518"/>
      <c r="YX54" s="518"/>
      <c r="YY54" s="518"/>
      <c r="YZ54" s="518"/>
      <c r="ZA54" s="518"/>
      <c r="ZB54" s="518"/>
      <c r="ZC54" s="518"/>
      <c r="ZD54" s="518"/>
      <c r="ZE54" s="518"/>
      <c r="ZF54" s="518"/>
      <c r="ZG54" s="518"/>
      <c r="ZH54" s="518"/>
      <c r="ZI54" s="518"/>
      <c r="ZJ54" s="518"/>
      <c r="ZK54" s="518"/>
      <c r="ZL54" s="518"/>
      <c r="ZM54" s="518"/>
      <c r="ZN54" s="518"/>
      <c r="ZO54" s="518"/>
      <c r="ZP54" s="518"/>
      <c r="ZQ54" s="518"/>
      <c r="ZR54" s="518"/>
      <c r="ZS54" s="518"/>
      <c r="ZT54" s="518"/>
      <c r="ZU54" s="518"/>
      <c r="ZV54" s="518"/>
      <c r="ZW54" s="518"/>
      <c r="ZX54" s="518"/>
      <c r="ZY54" s="518"/>
      <c r="ZZ54" s="518"/>
      <c r="AAA54" s="518"/>
      <c r="AAB54" s="518"/>
      <c r="AAC54" s="518"/>
      <c r="AAD54" s="518"/>
      <c r="AAE54" s="518"/>
      <c r="AAF54" s="518"/>
      <c r="AAG54" s="518"/>
      <c r="AAH54" s="518"/>
      <c r="AAI54" s="518"/>
      <c r="AAJ54" s="518"/>
      <c r="AAK54" s="518"/>
      <c r="AAL54" s="518"/>
      <c r="AAM54" s="518"/>
      <c r="AAN54" s="518"/>
      <c r="AAO54" s="518"/>
      <c r="AAP54" s="518"/>
      <c r="AAQ54" s="518"/>
      <c r="AAR54" s="518"/>
      <c r="AAS54" s="518"/>
      <c r="AAT54" s="518"/>
      <c r="AAU54" s="518"/>
      <c r="AAV54" s="518"/>
      <c r="AAW54" s="518"/>
      <c r="AAX54" s="518"/>
      <c r="AAY54" s="518"/>
      <c r="AAZ54" s="518"/>
      <c r="ABA54" s="518"/>
      <c r="ABB54" s="518"/>
      <c r="ABC54" s="518"/>
      <c r="ABD54" s="518"/>
      <c r="ABE54" s="518"/>
      <c r="ABF54" s="518"/>
      <c r="ABG54" s="518"/>
      <c r="ABH54" s="518"/>
      <c r="ABI54" s="518"/>
      <c r="ABJ54" s="518"/>
      <c r="ABK54" s="518"/>
      <c r="ABL54" s="518"/>
      <c r="ABM54" s="518"/>
      <c r="ABN54" s="518"/>
      <c r="ABO54" s="518"/>
      <c r="ABP54" s="518"/>
      <c r="ABQ54" s="518"/>
      <c r="ABR54" s="518"/>
      <c r="ABS54" s="518"/>
      <c r="ABT54" s="518"/>
      <c r="ABU54" s="518"/>
      <c r="ABV54" s="518"/>
      <c r="ABW54" s="518"/>
      <c r="ABX54" s="518"/>
      <c r="ABY54" s="518"/>
      <c r="ABZ54" s="518"/>
      <c r="ACA54" s="518"/>
      <c r="ACB54" s="518"/>
      <c r="ACC54" s="518"/>
      <c r="ACD54" s="518"/>
      <c r="ACE54" s="518"/>
      <c r="ACF54" s="518"/>
      <c r="ACG54" s="518"/>
      <c r="ACH54" s="518"/>
      <c r="ACI54" s="518"/>
      <c r="ACJ54" s="518"/>
      <c r="ACK54" s="518"/>
      <c r="ACL54" s="518"/>
      <c r="ACM54" s="518"/>
      <c r="ACN54" s="518"/>
      <c r="ACO54" s="518"/>
      <c r="ACP54" s="518"/>
      <c r="ACQ54" s="518"/>
      <c r="ACR54" s="518"/>
      <c r="ACS54" s="518"/>
      <c r="ACT54" s="518"/>
      <c r="ACU54" s="518"/>
      <c r="ACV54" s="518"/>
      <c r="ACW54" s="518"/>
      <c r="ACX54" s="518"/>
      <c r="ACY54" s="518"/>
      <c r="ACZ54" s="518"/>
      <c r="ADA54" s="518"/>
      <c r="ADB54" s="518"/>
      <c r="ADC54" s="518"/>
      <c r="ADD54" s="518"/>
      <c r="ADE54" s="518"/>
      <c r="ADF54" s="518"/>
      <c r="ADG54" s="518"/>
      <c r="ADH54" s="518"/>
      <c r="ADI54" s="518"/>
      <c r="ADJ54" s="518"/>
      <c r="ADK54" s="518"/>
      <c r="ADL54" s="518"/>
      <c r="ADM54" s="518"/>
      <c r="ADN54" s="518"/>
      <c r="ADO54" s="518"/>
      <c r="ADP54" s="518"/>
      <c r="ADQ54" s="518"/>
      <c r="ADR54" s="518"/>
      <c r="ADS54" s="518"/>
      <c r="ADT54" s="518"/>
      <c r="ADU54" s="518"/>
      <c r="ADV54" s="518"/>
      <c r="ADW54" s="518"/>
      <c r="ADX54" s="518"/>
      <c r="ADY54" s="518"/>
      <c r="ADZ54" s="518"/>
      <c r="AEA54" s="518"/>
      <c r="AEB54" s="518"/>
      <c r="AEC54" s="518"/>
      <c r="AED54" s="518"/>
      <c r="AEE54" s="518"/>
      <c r="AEF54" s="518"/>
      <c r="AEG54" s="518"/>
      <c r="AEH54" s="518"/>
      <c r="AEI54" s="518"/>
      <c r="AEJ54" s="518"/>
      <c r="AEK54" s="518"/>
      <c r="AEL54" s="518"/>
      <c r="AEM54" s="518"/>
      <c r="AEN54" s="518"/>
      <c r="AEO54" s="518"/>
      <c r="AEP54" s="518"/>
      <c r="AEQ54" s="518"/>
      <c r="AER54" s="518"/>
      <c r="AES54" s="518"/>
      <c r="AET54" s="518"/>
      <c r="AEU54" s="518"/>
      <c r="AEV54" s="518"/>
      <c r="AEW54" s="518"/>
      <c r="AEX54" s="518"/>
      <c r="AEY54" s="518"/>
      <c r="AEZ54" s="518"/>
      <c r="AFA54" s="518"/>
      <c r="AFB54" s="518"/>
      <c r="AFC54" s="518"/>
      <c r="AFD54" s="518"/>
      <c r="AFE54" s="518"/>
      <c r="AFF54" s="518"/>
      <c r="AFG54" s="518"/>
      <c r="AFH54" s="518"/>
      <c r="AFI54" s="518"/>
      <c r="AFJ54" s="518"/>
      <c r="AFK54" s="518"/>
      <c r="AFL54" s="518"/>
      <c r="AFM54" s="518"/>
      <c r="AFN54" s="518"/>
      <c r="AFO54" s="518"/>
      <c r="AFP54" s="518"/>
      <c r="AFQ54" s="518"/>
      <c r="AFR54" s="518"/>
      <c r="AFS54" s="518"/>
      <c r="AFT54" s="518"/>
      <c r="AFU54" s="518"/>
      <c r="AFV54" s="518"/>
      <c r="AFW54" s="518"/>
      <c r="AFX54" s="518"/>
      <c r="AFY54" s="518"/>
      <c r="AFZ54" s="518"/>
      <c r="AGA54" s="518"/>
      <c r="AGB54" s="518"/>
      <c r="AGC54" s="518"/>
      <c r="AGD54" s="518"/>
      <c r="AGE54" s="518"/>
      <c r="AGF54" s="518"/>
      <c r="AGG54" s="518"/>
      <c r="AGH54" s="518"/>
      <c r="AGI54" s="518"/>
      <c r="AGJ54" s="518"/>
      <c r="AGK54" s="518"/>
      <c r="AGL54" s="518"/>
      <c r="AGM54" s="518"/>
      <c r="AGN54" s="518"/>
      <c r="AGO54" s="518"/>
      <c r="AGP54" s="518"/>
      <c r="AGQ54" s="518"/>
      <c r="AGR54" s="518"/>
      <c r="AGS54" s="518"/>
      <c r="AGT54" s="518"/>
      <c r="AGU54" s="518"/>
      <c r="AGV54" s="518"/>
      <c r="AGW54" s="518"/>
      <c r="AGX54" s="518"/>
      <c r="AGY54" s="518"/>
      <c r="AGZ54" s="518"/>
      <c r="AHA54" s="518"/>
      <c r="AHB54" s="518"/>
      <c r="AHC54" s="518"/>
      <c r="AHD54" s="518"/>
      <c r="AHE54" s="518"/>
      <c r="AHF54" s="518"/>
      <c r="AHG54" s="518"/>
      <c r="AHH54" s="518"/>
      <c r="AHI54" s="518"/>
      <c r="AHJ54" s="518"/>
      <c r="AHK54" s="518"/>
      <c r="AHL54" s="518"/>
      <c r="AHM54" s="518"/>
      <c r="AHN54" s="518"/>
      <c r="AHO54" s="518"/>
      <c r="AHP54" s="518"/>
      <c r="AHQ54" s="518"/>
      <c r="AHR54" s="518"/>
      <c r="AHS54" s="518"/>
      <c r="AHT54" s="518"/>
      <c r="AHU54" s="518"/>
      <c r="AHV54" s="518"/>
      <c r="AHW54" s="518"/>
      <c r="AHX54" s="518"/>
      <c r="AHY54" s="518"/>
      <c r="AHZ54" s="518"/>
      <c r="AIA54" s="518"/>
      <c r="AIB54" s="518"/>
      <c r="AIC54" s="518"/>
      <c r="AID54" s="518"/>
      <c r="AIE54" s="518"/>
      <c r="AIF54" s="518"/>
      <c r="AIG54" s="518"/>
      <c r="AIH54" s="518"/>
      <c r="AII54" s="518"/>
      <c r="AIJ54" s="518"/>
      <c r="AIK54" s="518"/>
      <c r="AIL54" s="518"/>
      <c r="AIM54" s="518"/>
      <c r="AIN54" s="518"/>
      <c r="AIO54" s="518"/>
      <c r="AIP54" s="518"/>
      <c r="AIQ54" s="518"/>
      <c r="AIR54" s="518"/>
      <c r="AIS54" s="518"/>
      <c r="AIT54" s="518"/>
      <c r="AIU54" s="518"/>
      <c r="AIV54" s="518"/>
      <c r="AIW54" s="518"/>
      <c r="AIX54" s="518"/>
      <c r="AIY54" s="518"/>
      <c r="AIZ54" s="518"/>
      <c r="AJA54" s="518"/>
      <c r="AJB54" s="518"/>
      <c r="AJC54" s="518"/>
      <c r="AJD54" s="518"/>
      <c r="AJE54" s="518"/>
      <c r="AJF54" s="518"/>
      <c r="AJG54" s="518"/>
      <c r="AJH54" s="518"/>
      <c r="AJI54" s="518"/>
      <c r="AJJ54" s="518"/>
      <c r="AJK54" s="518"/>
      <c r="AJL54" s="518"/>
      <c r="AJM54" s="518"/>
      <c r="AJN54" s="518"/>
      <c r="AJO54" s="518"/>
      <c r="AJP54" s="518"/>
      <c r="AJQ54" s="518"/>
      <c r="AJR54" s="518"/>
      <c r="AJS54" s="518"/>
      <c r="AJT54" s="518"/>
      <c r="AJU54" s="518"/>
      <c r="AJV54" s="518"/>
      <c r="AJW54" s="518"/>
      <c r="AJX54" s="518"/>
      <c r="AJY54" s="518"/>
      <c r="AJZ54" s="518"/>
      <c r="AKA54" s="518"/>
      <c r="AKB54" s="518"/>
      <c r="AKC54" s="518"/>
      <c r="AKD54" s="518"/>
      <c r="AKE54" s="518"/>
      <c r="AKF54" s="518"/>
      <c r="AKG54" s="518"/>
      <c r="AKH54" s="518"/>
      <c r="AKI54" s="518"/>
      <c r="AKJ54" s="518"/>
      <c r="AKK54" s="518"/>
      <c r="AKL54" s="518"/>
      <c r="AKM54" s="518"/>
      <c r="AKN54" s="518"/>
      <c r="AKO54" s="518"/>
      <c r="AKP54" s="518"/>
      <c r="AKQ54" s="518"/>
      <c r="AKR54" s="518"/>
      <c r="AKS54" s="518"/>
      <c r="AKT54" s="518"/>
      <c r="AKU54" s="518"/>
      <c r="AKV54" s="518"/>
      <c r="AKW54" s="518"/>
      <c r="AKX54" s="518"/>
      <c r="AKY54" s="518"/>
      <c r="AKZ54" s="518"/>
      <c r="ALA54" s="518"/>
      <c r="ALB54" s="518"/>
      <c r="ALC54" s="518"/>
      <c r="ALD54" s="518"/>
      <c r="ALE54" s="518"/>
      <c r="ALF54" s="518"/>
      <c r="ALG54" s="518"/>
      <c r="ALH54" s="518"/>
      <c r="ALI54" s="518"/>
      <c r="ALJ54" s="518"/>
      <c r="ALK54" s="518"/>
      <c r="ALL54" s="518"/>
      <c r="ALM54" s="518"/>
      <c r="ALN54" s="518"/>
      <c r="ALO54" s="518"/>
      <c r="ALP54" s="518"/>
      <c r="ALQ54" s="518"/>
      <c r="ALR54" s="518"/>
      <c r="ALS54" s="518"/>
      <c r="ALT54" s="518"/>
      <c r="ALU54" s="518"/>
      <c r="ALV54" s="518"/>
      <c r="ALW54" s="518"/>
      <c r="ALX54" s="518"/>
      <c r="ALY54" s="518"/>
      <c r="ALZ54" s="518"/>
      <c r="AMA54" s="518"/>
      <c r="AMB54" s="518"/>
      <c r="AMC54" s="518"/>
      <c r="AMD54" s="518"/>
      <c r="AME54" s="518"/>
      <c r="AMF54" s="518"/>
      <c r="AMG54" s="518"/>
      <c r="AMH54" s="518"/>
    </row>
    <row r="55" spans="2:1022" s="514" customFormat="1" ht="14" x14ac:dyDescent="0.3">
      <c r="B55" s="885">
        <v>2</v>
      </c>
      <c r="C55" s="544" t="s">
        <v>292</v>
      </c>
      <c r="D55" s="545"/>
      <c r="E55" s="545"/>
      <c r="F55" s="546">
        <v>2008</v>
      </c>
      <c r="G55" s="546">
        <v>1</v>
      </c>
      <c r="H55" s="896" t="s">
        <v>125</v>
      </c>
      <c r="I55" s="896"/>
      <c r="J55" s="529" t="s">
        <v>416</v>
      </c>
      <c r="K55" s="529" t="s">
        <v>417</v>
      </c>
      <c r="L55" s="529" t="s">
        <v>418</v>
      </c>
      <c r="M55" s="529" t="s">
        <v>419</v>
      </c>
      <c r="N55" s="864" t="s">
        <v>409</v>
      </c>
      <c r="O55" s="864"/>
      <c r="P55" s="541" t="s">
        <v>410</v>
      </c>
      <c r="Q55" s="541"/>
      <c r="R55" s="893">
        <f t="shared" si="8"/>
        <v>18</v>
      </c>
      <c r="S55" s="518"/>
      <c r="T55" s="518"/>
      <c r="U55" s="518"/>
      <c r="V55" s="518"/>
      <c r="W55" s="518"/>
      <c r="X55" s="518"/>
      <c r="Y55" s="518"/>
      <c r="Z55" s="518"/>
      <c r="AA55" s="518"/>
      <c r="AB55" s="518"/>
      <c r="AC55" s="518"/>
      <c r="AD55" s="518"/>
      <c r="AE55" s="518"/>
      <c r="AF55" s="518"/>
      <c r="AG55" s="518"/>
      <c r="AH55" s="518"/>
      <c r="AI55" s="518"/>
      <c r="AJ55" s="518"/>
      <c r="AK55" s="518"/>
      <c r="AL55" s="518"/>
      <c r="AM55" s="518"/>
      <c r="AN55" s="518"/>
      <c r="AO55" s="518"/>
      <c r="AP55" s="518"/>
      <c r="AQ55" s="518"/>
      <c r="AR55" s="518"/>
      <c r="AS55" s="518"/>
      <c r="AT55" s="518"/>
      <c r="AU55" s="518"/>
      <c r="AV55" s="518"/>
      <c r="AW55" s="518"/>
      <c r="AX55" s="518"/>
      <c r="AY55" s="518"/>
      <c r="AZ55" s="518"/>
      <c r="BA55" s="518"/>
      <c r="BB55" s="518"/>
      <c r="BC55" s="518"/>
      <c r="BD55" s="518"/>
      <c r="BE55" s="518"/>
      <c r="BF55" s="518"/>
      <c r="BG55" s="518"/>
      <c r="BH55" s="518"/>
      <c r="BI55" s="518"/>
      <c r="BJ55" s="518"/>
      <c r="BK55" s="518"/>
      <c r="BL55" s="518"/>
      <c r="BM55" s="518"/>
      <c r="BN55" s="518"/>
      <c r="BO55" s="518"/>
      <c r="BP55" s="518"/>
      <c r="BQ55" s="518"/>
      <c r="BR55" s="518"/>
      <c r="BS55" s="518"/>
      <c r="BT55" s="518"/>
      <c r="BU55" s="518"/>
      <c r="BV55" s="518"/>
      <c r="BW55" s="518"/>
      <c r="BX55" s="518"/>
      <c r="BY55" s="518"/>
      <c r="BZ55" s="518"/>
      <c r="CA55" s="518"/>
      <c r="CB55" s="518"/>
      <c r="CC55" s="518"/>
      <c r="CD55" s="518"/>
      <c r="CE55" s="518"/>
      <c r="CF55" s="518"/>
      <c r="CG55" s="518"/>
      <c r="CH55" s="518"/>
      <c r="CI55" s="518"/>
      <c r="CJ55" s="518"/>
      <c r="CK55" s="518"/>
      <c r="CL55" s="518"/>
      <c r="CM55" s="518"/>
      <c r="CN55" s="518"/>
      <c r="CO55" s="518"/>
      <c r="CP55" s="518"/>
      <c r="CQ55" s="518"/>
      <c r="CR55" s="518"/>
      <c r="CS55" s="518"/>
      <c r="CT55" s="518"/>
      <c r="CU55" s="518"/>
      <c r="CV55" s="518"/>
      <c r="CW55" s="518"/>
      <c r="CX55" s="518"/>
      <c r="CY55" s="518"/>
      <c r="CZ55" s="518"/>
      <c r="DA55" s="518"/>
      <c r="DB55" s="518"/>
      <c r="DC55" s="518"/>
      <c r="DD55" s="518"/>
      <c r="DE55" s="518"/>
      <c r="DF55" s="518"/>
      <c r="DG55" s="518"/>
      <c r="DH55" s="518"/>
      <c r="DI55" s="518"/>
      <c r="DJ55" s="518"/>
      <c r="DK55" s="518"/>
      <c r="DL55" s="518"/>
      <c r="DM55" s="518"/>
      <c r="DN55" s="518"/>
      <c r="DO55" s="518"/>
      <c r="DP55" s="518"/>
      <c r="DQ55" s="518"/>
      <c r="DR55" s="518"/>
      <c r="DS55" s="518"/>
      <c r="DT55" s="518"/>
      <c r="DU55" s="518"/>
      <c r="DV55" s="518"/>
      <c r="DW55" s="518"/>
      <c r="DX55" s="518"/>
      <c r="DY55" s="518"/>
      <c r="DZ55" s="518"/>
      <c r="EA55" s="518"/>
      <c r="EB55" s="518"/>
      <c r="EC55" s="518"/>
      <c r="ED55" s="518"/>
      <c r="EE55" s="518"/>
      <c r="EF55" s="518"/>
      <c r="EG55" s="518"/>
      <c r="EH55" s="518"/>
      <c r="EI55" s="518"/>
      <c r="EJ55" s="518"/>
      <c r="EK55" s="518"/>
      <c r="EL55" s="518"/>
      <c r="EM55" s="518"/>
      <c r="EN55" s="518"/>
      <c r="EO55" s="518"/>
      <c r="EP55" s="518"/>
      <c r="EQ55" s="518"/>
      <c r="ER55" s="518"/>
      <c r="ES55" s="518"/>
      <c r="ET55" s="518"/>
      <c r="EU55" s="518"/>
      <c r="EV55" s="518"/>
      <c r="EW55" s="518"/>
      <c r="EX55" s="518"/>
      <c r="EY55" s="518"/>
      <c r="EZ55" s="518"/>
      <c r="FA55" s="518"/>
      <c r="FB55" s="518"/>
      <c r="FC55" s="518"/>
      <c r="FD55" s="518"/>
      <c r="FE55" s="518"/>
      <c r="FF55" s="518"/>
      <c r="FG55" s="518"/>
      <c r="FH55" s="518"/>
      <c r="FI55" s="518"/>
      <c r="FJ55" s="518"/>
      <c r="FK55" s="518"/>
      <c r="FL55" s="518"/>
      <c r="FM55" s="518"/>
      <c r="FN55" s="518"/>
      <c r="FO55" s="518"/>
      <c r="FP55" s="518"/>
      <c r="FQ55" s="518"/>
      <c r="FR55" s="518"/>
      <c r="FS55" s="518"/>
      <c r="FT55" s="518"/>
      <c r="FU55" s="518"/>
      <c r="FV55" s="518"/>
      <c r="FW55" s="518"/>
      <c r="FX55" s="518"/>
      <c r="FY55" s="518"/>
      <c r="FZ55" s="518"/>
      <c r="GA55" s="518"/>
      <c r="GB55" s="518"/>
      <c r="GC55" s="518"/>
      <c r="GD55" s="518"/>
      <c r="GE55" s="518"/>
      <c r="GF55" s="518"/>
      <c r="GG55" s="518"/>
      <c r="GH55" s="518"/>
      <c r="GI55" s="518"/>
      <c r="GJ55" s="518"/>
      <c r="GK55" s="518"/>
      <c r="GL55" s="518"/>
      <c r="GM55" s="518"/>
      <c r="GN55" s="518"/>
      <c r="GO55" s="518"/>
      <c r="GP55" s="518"/>
      <c r="GQ55" s="518"/>
      <c r="GR55" s="518"/>
      <c r="GS55" s="518"/>
      <c r="GT55" s="518"/>
      <c r="GU55" s="518"/>
      <c r="GV55" s="518"/>
      <c r="GW55" s="518"/>
      <c r="GX55" s="518"/>
      <c r="GY55" s="518"/>
      <c r="GZ55" s="518"/>
      <c r="HA55" s="518"/>
      <c r="HB55" s="518"/>
      <c r="HC55" s="518"/>
      <c r="HD55" s="518"/>
      <c r="HE55" s="518"/>
      <c r="HF55" s="518"/>
      <c r="HG55" s="518"/>
      <c r="HH55" s="518"/>
      <c r="HI55" s="518"/>
      <c r="HJ55" s="518"/>
      <c r="HK55" s="518"/>
      <c r="HL55" s="518"/>
      <c r="HM55" s="518"/>
      <c r="HN55" s="518"/>
      <c r="HO55" s="518"/>
      <c r="HP55" s="518"/>
      <c r="HQ55" s="518"/>
      <c r="HR55" s="518"/>
      <c r="HS55" s="518"/>
      <c r="HT55" s="518"/>
      <c r="HU55" s="518"/>
      <c r="HV55" s="518"/>
      <c r="HW55" s="518"/>
      <c r="HX55" s="518"/>
      <c r="HY55" s="518"/>
      <c r="HZ55" s="518"/>
      <c r="IA55" s="518"/>
      <c r="IB55" s="518"/>
      <c r="IC55" s="518"/>
      <c r="ID55" s="518"/>
      <c r="IE55" s="518"/>
      <c r="IF55" s="518"/>
      <c r="IG55" s="518"/>
      <c r="IH55" s="518"/>
      <c r="II55" s="518"/>
      <c r="IJ55" s="518"/>
      <c r="IK55" s="518"/>
      <c r="IL55" s="518"/>
      <c r="IM55" s="518"/>
      <c r="IN55" s="518"/>
      <c r="IO55" s="518"/>
      <c r="IP55" s="518"/>
      <c r="IQ55" s="518"/>
      <c r="IR55" s="518"/>
      <c r="IS55" s="518"/>
      <c r="IT55" s="518"/>
      <c r="IU55" s="518"/>
      <c r="IV55" s="518"/>
      <c r="IW55" s="518"/>
      <c r="IX55" s="518"/>
      <c r="IY55" s="518"/>
      <c r="IZ55" s="518"/>
      <c r="JA55" s="518"/>
      <c r="JB55" s="518"/>
      <c r="JC55" s="518"/>
      <c r="JD55" s="518"/>
      <c r="JE55" s="518"/>
      <c r="JF55" s="518"/>
      <c r="JG55" s="518"/>
      <c r="JH55" s="518"/>
      <c r="JI55" s="518"/>
      <c r="JJ55" s="518"/>
      <c r="JK55" s="518"/>
      <c r="JL55" s="518"/>
      <c r="JM55" s="518"/>
      <c r="JN55" s="518"/>
      <c r="JO55" s="518"/>
      <c r="JP55" s="518"/>
      <c r="JQ55" s="518"/>
      <c r="JR55" s="518"/>
      <c r="JS55" s="518"/>
      <c r="JT55" s="518"/>
      <c r="JU55" s="518"/>
      <c r="JV55" s="518"/>
      <c r="JW55" s="518"/>
      <c r="JX55" s="518"/>
      <c r="JY55" s="518"/>
      <c r="JZ55" s="518"/>
      <c r="KA55" s="518"/>
      <c r="KB55" s="518"/>
      <c r="KC55" s="518"/>
      <c r="KD55" s="518"/>
      <c r="KE55" s="518"/>
      <c r="KF55" s="518"/>
      <c r="KG55" s="518"/>
      <c r="KH55" s="518"/>
      <c r="KI55" s="518"/>
      <c r="KJ55" s="518"/>
      <c r="KK55" s="518"/>
      <c r="KL55" s="518"/>
      <c r="KM55" s="518"/>
      <c r="KN55" s="518"/>
      <c r="KO55" s="518"/>
      <c r="KP55" s="518"/>
      <c r="KQ55" s="518"/>
      <c r="KR55" s="518"/>
      <c r="KS55" s="518"/>
      <c r="KT55" s="518"/>
      <c r="KU55" s="518"/>
      <c r="KV55" s="518"/>
      <c r="KW55" s="518"/>
      <c r="KX55" s="518"/>
      <c r="KY55" s="518"/>
      <c r="KZ55" s="518"/>
      <c r="LA55" s="518"/>
      <c r="LB55" s="518"/>
      <c r="LC55" s="518"/>
      <c r="LD55" s="518"/>
      <c r="LE55" s="518"/>
      <c r="LF55" s="518"/>
      <c r="LG55" s="518"/>
      <c r="LH55" s="518"/>
      <c r="LI55" s="518"/>
      <c r="LJ55" s="518"/>
      <c r="LK55" s="518"/>
      <c r="LL55" s="518"/>
      <c r="LM55" s="518"/>
      <c r="LN55" s="518"/>
      <c r="LO55" s="518"/>
      <c r="LP55" s="518"/>
      <c r="LQ55" s="518"/>
      <c r="LR55" s="518"/>
      <c r="LS55" s="518"/>
      <c r="LT55" s="518"/>
      <c r="LU55" s="518"/>
      <c r="LV55" s="518"/>
      <c r="LW55" s="518"/>
      <c r="LX55" s="518"/>
      <c r="LY55" s="518"/>
      <c r="LZ55" s="518"/>
      <c r="MA55" s="518"/>
      <c r="MB55" s="518"/>
      <c r="MC55" s="518"/>
      <c r="MD55" s="518"/>
      <c r="ME55" s="518"/>
      <c r="MF55" s="518"/>
      <c r="MG55" s="518"/>
      <c r="MH55" s="518"/>
      <c r="MI55" s="518"/>
      <c r="MJ55" s="518"/>
      <c r="MK55" s="518"/>
      <c r="ML55" s="518"/>
      <c r="MM55" s="518"/>
      <c r="MN55" s="518"/>
      <c r="MO55" s="518"/>
      <c r="MP55" s="518"/>
      <c r="MQ55" s="518"/>
      <c r="MR55" s="518"/>
      <c r="MS55" s="518"/>
      <c r="MT55" s="518"/>
      <c r="MU55" s="518"/>
      <c r="MV55" s="518"/>
      <c r="MW55" s="518"/>
      <c r="MX55" s="518"/>
      <c r="MY55" s="518"/>
      <c r="MZ55" s="518"/>
      <c r="NA55" s="518"/>
      <c r="NB55" s="518"/>
      <c r="NC55" s="518"/>
      <c r="ND55" s="518"/>
      <c r="NE55" s="518"/>
      <c r="NF55" s="518"/>
      <c r="NG55" s="518"/>
      <c r="NH55" s="518"/>
      <c r="NI55" s="518"/>
      <c r="NJ55" s="518"/>
      <c r="NK55" s="518"/>
      <c r="NL55" s="518"/>
      <c r="NM55" s="518"/>
      <c r="NN55" s="518"/>
      <c r="NO55" s="518"/>
      <c r="NP55" s="518"/>
      <c r="NQ55" s="518"/>
      <c r="NR55" s="518"/>
      <c r="NS55" s="518"/>
      <c r="NT55" s="518"/>
      <c r="NU55" s="518"/>
      <c r="NV55" s="518"/>
      <c r="NW55" s="518"/>
      <c r="NX55" s="518"/>
      <c r="NY55" s="518"/>
      <c r="NZ55" s="518"/>
      <c r="OA55" s="518"/>
      <c r="OB55" s="518"/>
      <c r="OC55" s="518"/>
      <c r="OD55" s="518"/>
      <c r="OE55" s="518"/>
      <c r="OF55" s="518"/>
      <c r="OG55" s="518"/>
      <c r="OH55" s="518"/>
      <c r="OI55" s="518"/>
      <c r="OJ55" s="518"/>
      <c r="OK55" s="518"/>
      <c r="OL55" s="518"/>
      <c r="OM55" s="518"/>
      <c r="ON55" s="518"/>
      <c r="OO55" s="518"/>
      <c r="OP55" s="518"/>
      <c r="OQ55" s="518"/>
      <c r="OR55" s="518"/>
      <c r="OS55" s="518"/>
      <c r="OT55" s="518"/>
      <c r="OU55" s="518"/>
      <c r="OV55" s="518"/>
      <c r="OW55" s="518"/>
      <c r="OX55" s="518"/>
      <c r="OY55" s="518"/>
      <c r="OZ55" s="518"/>
      <c r="PA55" s="518"/>
      <c r="PB55" s="518"/>
      <c r="PC55" s="518"/>
      <c r="PD55" s="518"/>
      <c r="PE55" s="518"/>
      <c r="PF55" s="518"/>
      <c r="PG55" s="518"/>
      <c r="PH55" s="518"/>
      <c r="PI55" s="518"/>
      <c r="PJ55" s="518"/>
      <c r="PK55" s="518"/>
      <c r="PL55" s="518"/>
      <c r="PM55" s="518"/>
      <c r="PN55" s="518"/>
      <c r="PO55" s="518"/>
      <c r="PP55" s="518"/>
      <c r="PQ55" s="518"/>
      <c r="PR55" s="518"/>
      <c r="PS55" s="518"/>
      <c r="PT55" s="518"/>
      <c r="PU55" s="518"/>
      <c r="PV55" s="518"/>
      <c r="PW55" s="518"/>
      <c r="PX55" s="518"/>
      <c r="PY55" s="518"/>
      <c r="PZ55" s="518"/>
      <c r="QA55" s="518"/>
      <c r="QB55" s="518"/>
      <c r="QC55" s="518"/>
      <c r="QD55" s="518"/>
      <c r="QE55" s="518"/>
      <c r="QF55" s="518"/>
      <c r="QG55" s="518"/>
      <c r="QH55" s="518"/>
      <c r="QI55" s="518"/>
      <c r="QJ55" s="518"/>
      <c r="QK55" s="518"/>
      <c r="QL55" s="518"/>
      <c r="QM55" s="518"/>
      <c r="QN55" s="518"/>
      <c r="QO55" s="518"/>
      <c r="QP55" s="518"/>
      <c r="QQ55" s="518"/>
      <c r="QR55" s="518"/>
      <c r="QS55" s="518"/>
      <c r="QT55" s="518"/>
      <c r="QU55" s="518"/>
      <c r="QV55" s="518"/>
      <c r="QW55" s="518"/>
      <c r="QX55" s="518"/>
      <c r="QY55" s="518"/>
      <c r="QZ55" s="518"/>
      <c r="RA55" s="518"/>
      <c r="RB55" s="518"/>
      <c r="RC55" s="518"/>
      <c r="RD55" s="518"/>
      <c r="RE55" s="518"/>
      <c r="RF55" s="518"/>
      <c r="RG55" s="518"/>
      <c r="RH55" s="518"/>
      <c r="RI55" s="518"/>
      <c r="RJ55" s="518"/>
      <c r="RK55" s="518"/>
      <c r="RL55" s="518"/>
      <c r="RM55" s="518"/>
      <c r="RN55" s="518"/>
      <c r="RO55" s="518"/>
      <c r="RP55" s="518"/>
      <c r="RQ55" s="518"/>
      <c r="RR55" s="518"/>
      <c r="RS55" s="518"/>
      <c r="RT55" s="518"/>
      <c r="RU55" s="518"/>
      <c r="RV55" s="518"/>
      <c r="RW55" s="518"/>
      <c r="RX55" s="518"/>
      <c r="RY55" s="518"/>
      <c r="RZ55" s="518"/>
      <c r="SA55" s="518"/>
      <c r="SB55" s="518"/>
      <c r="SC55" s="518"/>
      <c r="SD55" s="518"/>
      <c r="SE55" s="518"/>
      <c r="SF55" s="518"/>
      <c r="SG55" s="518"/>
      <c r="SH55" s="518"/>
      <c r="SI55" s="518"/>
      <c r="SJ55" s="518"/>
      <c r="SK55" s="518"/>
      <c r="SL55" s="518"/>
      <c r="SM55" s="518"/>
      <c r="SN55" s="518"/>
      <c r="SO55" s="518"/>
      <c r="SP55" s="518"/>
      <c r="SQ55" s="518"/>
      <c r="SR55" s="518"/>
      <c r="SS55" s="518"/>
      <c r="ST55" s="518"/>
      <c r="SU55" s="518"/>
      <c r="SV55" s="518"/>
      <c r="SW55" s="518"/>
      <c r="SX55" s="518"/>
      <c r="SY55" s="518"/>
      <c r="SZ55" s="518"/>
      <c r="TA55" s="518"/>
      <c r="TB55" s="518"/>
      <c r="TC55" s="518"/>
      <c r="TD55" s="518"/>
      <c r="TE55" s="518"/>
      <c r="TF55" s="518"/>
      <c r="TG55" s="518"/>
      <c r="TH55" s="518"/>
      <c r="TI55" s="518"/>
      <c r="TJ55" s="518"/>
      <c r="TK55" s="518"/>
      <c r="TL55" s="518"/>
      <c r="TM55" s="518"/>
      <c r="TN55" s="518"/>
      <c r="TO55" s="518"/>
      <c r="TP55" s="518"/>
      <c r="TQ55" s="518"/>
      <c r="TR55" s="518"/>
      <c r="TS55" s="518"/>
      <c r="TT55" s="518"/>
      <c r="TU55" s="518"/>
      <c r="TV55" s="518"/>
      <c r="TW55" s="518"/>
      <c r="TX55" s="518"/>
      <c r="TY55" s="518"/>
      <c r="TZ55" s="518"/>
      <c r="UA55" s="518"/>
      <c r="UB55" s="518"/>
      <c r="UC55" s="518"/>
      <c r="UD55" s="518"/>
      <c r="UE55" s="518"/>
      <c r="UF55" s="518"/>
      <c r="UG55" s="518"/>
      <c r="UH55" s="518"/>
      <c r="UI55" s="518"/>
      <c r="UJ55" s="518"/>
      <c r="UK55" s="518"/>
      <c r="UL55" s="518"/>
      <c r="UM55" s="518"/>
      <c r="UN55" s="518"/>
      <c r="UO55" s="518"/>
      <c r="UP55" s="518"/>
      <c r="UQ55" s="518"/>
      <c r="UR55" s="518"/>
      <c r="US55" s="518"/>
      <c r="UT55" s="518"/>
      <c r="UU55" s="518"/>
      <c r="UV55" s="518"/>
      <c r="UW55" s="518"/>
      <c r="UX55" s="518"/>
      <c r="UY55" s="518"/>
      <c r="UZ55" s="518"/>
      <c r="VA55" s="518"/>
      <c r="VB55" s="518"/>
      <c r="VC55" s="518"/>
      <c r="VD55" s="518"/>
      <c r="VE55" s="518"/>
      <c r="VF55" s="518"/>
      <c r="VG55" s="518"/>
      <c r="VH55" s="518"/>
      <c r="VI55" s="518"/>
      <c r="VJ55" s="518"/>
      <c r="VK55" s="518"/>
      <c r="VL55" s="518"/>
      <c r="VM55" s="518"/>
      <c r="VN55" s="518"/>
      <c r="VO55" s="518"/>
      <c r="VP55" s="518"/>
      <c r="VQ55" s="518"/>
      <c r="VR55" s="518"/>
      <c r="VS55" s="518"/>
      <c r="VT55" s="518"/>
      <c r="VU55" s="518"/>
      <c r="VV55" s="518"/>
      <c r="VW55" s="518"/>
      <c r="VX55" s="518"/>
      <c r="VY55" s="518"/>
      <c r="VZ55" s="518"/>
      <c r="WA55" s="518"/>
      <c r="WB55" s="518"/>
      <c r="WC55" s="518"/>
      <c r="WD55" s="518"/>
      <c r="WE55" s="518"/>
      <c r="WF55" s="518"/>
      <c r="WG55" s="518"/>
      <c r="WH55" s="518"/>
      <c r="WI55" s="518"/>
      <c r="WJ55" s="518"/>
      <c r="WK55" s="518"/>
      <c r="WL55" s="518"/>
      <c r="WM55" s="518"/>
      <c r="WN55" s="518"/>
      <c r="WO55" s="518"/>
      <c r="WP55" s="518"/>
      <c r="WQ55" s="518"/>
      <c r="WR55" s="518"/>
      <c r="WS55" s="518"/>
      <c r="WT55" s="518"/>
      <c r="WU55" s="518"/>
      <c r="WV55" s="518"/>
      <c r="WW55" s="518"/>
      <c r="WX55" s="518"/>
      <c r="WY55" s="518"/>
      <c r="WZ55" s="518"/>
      <c r="XA55" s="518"/>
      <c r="XB55" s="518"/>
      <c r="XC55" s="518"/>
      <c r="XD55" s="518"/>
      <c r="XE55" s="518"/>
      <c r="XF55" s="518"/>
      <c r="XG55" s="518"/>
      <c r="XH55" s="518"/>
      <c r="XI55" s="518"/>
      <c r="XJ55" s="518"/>
      <c r="XK55" s="518"/>
      <c r="XL55" s="518"/>
      <c r="XM55" s="518"/>
      <c r="XN55" s="518"/>
      <c r="XO55" s="518"/>
      <c r="XP55" s="518"/>
      <c r="XQ55" s="518"/>
      <c r="XR55" s="518"/>
      <c r="XS55" s="518"/>
      <c r="XT55" s="518"/>
      <c r="XU55" s="518"/>
      <c r="XV55" s="518"/>
      <c r="XW55" s="518"/>
      <c r="XX55" s="518"/>
      <c r="XY55" s="518"/>
      <c r="XZ55" s="518"/>
      <c r="YA55" s="518"/>
      <c r="YB55" s="518"/>
      <c r="YC55" s="518"/>
      <c r="YD55" s="518"/>
      <c r="YE55" s="518"/>
      <c r="YF55" s="518"/>
      <c r="YG55" s="518"/>
      <c r="YH55" s="518"/>
      <c r="YI55" s="518"/>
      <c r="YJ55" s="518"/>
      <c r="YK55" s="518"/>
      <c r="YL55" s="518"/>
      <c r="YM55" s="518"/>
      <c r="YN55" s="518"/>
      <c r="YO55" s="518"/>
      <c r="YP55" s="518"/>
      <c r="YQ55" s="518"/>
      <c r="YR55" s="518"/>
      <c r="YS55" s="518"/>
      <c r="YT55" s="518"/>
      <c r="YU55" s="518"/>
      <c r="YV55" s="518"/>
      <c r="YW55" s="518"/>
      <c r="YX55" s="518"/>
      <c r="YY55" s="518"/>
      <c r="YZ55" s="518"/>
      <c r="ZA55" s="518"/>
      <c r="ZB55" s="518"/>
      <c r="ZC55" s="518"/>
      <c r="ZD55" s="518"/>
      <c r="ZE55" s="518"/>
      <c r="ZF55" s="518"/>
      <c r="ZG55" s="518"/>
      <c r="ZH55" s="518"/>
      <c r="ZI55" s="518"/>
      <c r="ZJ55" s="518"/>
      <c r="ZK55" s="518"/>
      <c r="ZL55" s="518"/>
      <c r="ZM55" s="518"/>
      <c r="ZN55" s="518"/>
      <c r="ZO55" s="518"/>
      <c r="ZP55" s="518"/>
      <c r="ZQ55" s="518"/>
      <c r="ZR55" s="518"/>
      <c r="ZS55" s="518"/>
      <c r="ZT55" s="518"/>
      <c r="ZU55" s="518"/>
      <c r="ZV55" s="518"/>
      <c r="ZW55" s="518"/>
      <c r="ZX55" s="518"/>
      <c r="ZY55" s="518"/>
      <c r="ZZ55" s="518"/>
      <c r="AAA55" s="518"/>
      <c r="AAB55" s="518"/>
      <c r="AAC55" s="518"/>
      <c r="AAD55" s="518"/>
      <c r="AAE55" s="518"/>
      <c r="AAF55" s="518"/>
      <c r="AAG55" s="518"/>
      <c r="AAH55" s="518"/>
      <c r="AAI55" s="518"/>
      <c r="AAJ55" s="518"/>
      <c r="AAK55" s="518"/>
      <c r="AAL55" s="518"/>
      <c r="AAM55" s="518"/>
      <c r="AAN55" s="518"/>
      <c r="AAO55" s="518"/>
      <c r="AAP55" s="518"/>
      <c r="AAQ55" s="518"/>
      <c r="AAR55" s="518"/>
      <c r="AAS55" s="518"/>
      <c r="AAT55" s="518"/>
      <c r="AAU55" s="518"/>
      <c r="AAV55" s="518"/>
      <c r="AAW55" s="518"/>
      <c r="AAX55" s="518"/>
      <c r="AAY55" s="518"/>
      <c r="AAZ55" s="518"/>
      <c r="ABA55" s="518"/>
      <c r="ABB55" s="518"/>
      <c r="ABC55" s="518"/>
      <c r="ABD55" s="518"/>
      <c r="ABE55" s="518"/>
      <c r="ABF55" s="518"/>
      <c r="ABG55" s="518"/>
      <c r="ABH55" s="518"/>
      <c r="ABI55" s="518"/>
      <c r="ABJ55" s="518"/>
      <c r="ABK55" s="518"/>
      <c r="ABL55" s="518"/>
      <c r="ABM55" s="518"/>
      <c r="ABN55" s="518"/>
      <c r="ABO55" s="518"/>
      <c r="ABP55" s="518"/>
      <c r="ABQ55" s="518"/>
      <c r="ABR55" s="518"/>
      <c r="ABS55" s="518"/>
      <c r="ABT55" s="518"/>
      <c r="ABU55" s="518"/>
      <c r="ABV55" s="518"/>
      <c r="ABW55" s="518"/>
      <c r="ABX55" s="518"/>
      <c r="ABY55" s="518"/>
      <c r="ABZ55" s="518"/>
      <c r="ACA55" s="518"/>
      <c r="ACB55" s="518"/>
      <c r="ACC55" s="518"/>
      <c r="ACD55" s="518"/>
      <c r="ACE55" s="518"/>
      <c r="ACF55" s="518"/>
      <c r="ACG55" s="518"/>
      <c r="ACH55" s="518"/>
      <c r="ACI55" s="518"/>
      <c r="ACJ55" s="518"/>
      <c r="ACK55" s="518"/>
      <c r="ACL55" s="518"/>
      <c r="ACM55" s="518"/>
      <c r="ACN55" s="518"/>
      <c r="ACO55" s="518"/>
      <c r="ACP55" s="518"/>
      <c r="ACQ55" s="518"/>
      <c r="ACR55" s="518"/>
      <c r="ACS55" s="518"/>
      <c r="ACT55" s="518"/>
      <c r="ACU55" s="518"/>
      <c r="ACV55" s="518"/>
      <c r="ACW55" s="518"/>
      <c r="ACX55" s="518"/>
      <c r="ACY55" s="518"/>
      <c r="ACZ55" s="518"/>
      <c r="ADA55" s="518"/>
      <c r="ADB55" s="518"/>
      <c r="ADC55" s="518"/>
      <c r="ADD55" s="518"/>
      <c r="ADE55" s="518"/>
      <c r="ADF55" s="518"/>
      <c r="ADG55" s="518"/>
      <c r="ADH55" s="518"/>
      <c r="ADI55" s="518"/>
      <c r="ADJ55" s="518"/>
      <c r="ADK55" s="518"/>
      <c r="ADL55" s="518"/>
      <c r="ADM55" s="518"/>
      <c r="ADN55" s="518"/>
      <c r="ADO55" s="518"/>
      <c r="ADP55" s="518"/>
      <c r="ADQ55" s="518"/>
      <c r="ADR55" s="518"/>
      <c r="ADS55" s="518"/>
      <c r="ADT55" s="518"/>
      <c r="ADU55" s="518"/>
      <c r="ADV55" s="518"/>
      <c r="ADW55" s="518"/>
      <c r="ADX55" s="518"/>
      <c r="ADY55" s="518"/>
      <c r="ADZ55" s="518"/>
      <c r="AEA55" s="518"/>
      <c r="AEB55" s="518"/>
      <c r="AEC55" s="518"/>
      <c r="AED55" s="518"/>
      <c r="AEE55" s="518"/>
      <c r="AEF55" s="518"/>
      <c r="AEG55" s="518"/>
      <c r="AEH55" s="518"/>
      <c r="AEI55" s="518"/>
      <c r="AEJ55" s="518"/>
      <c r="AEK55" s="518"/>
      <c r="AEL55" s="518"/>
      <c r="AEM55" s="518"/>
      <c r="AEN55" s="518"/>
      <c r="AEO55" s="518"/>
      <c r="AEP55" s="518"/>
      <c r="AEQ55" s="518"/>
      <c r="AER55" s="518"/>
      <c r="AES55" s="518"/>
      <c r="AET55" s="518"/>
      <c r="AEU55" s="518"/>
      <c r="AEV55" s="518"/>
      <c r="AEW55" s="518"/>
      <c r="AEX55" s="518"/>
      <c r="AEY55" s="518"/>
      <c r="AEZ55" s="518"/>
      <c r="AFA55" s="518"/>
      <c r="AFB55" s="518"/>
      <c r="AFC55" s="518"/>
      <c r="AFD55" s="518"/>
      <c r="AFE55" s="518"/>
      <c r="AFF55" s="518"/>
      <c r="AFG55" s="518"/>
      <c r="AFH55" s="518"/>
      <c r="AFI55" s="518"/>
      <c r="AFJ55" s="518"/>
      <c r="AFK55" s="518"/>
      <c r="AFL55" s="518"/>
      <c r="AFM55" s="518"/>
      <c r="AFN55" s="518"/>
      <c r="AFO55" s="518"/>
      <c r="AFP55" s="518"/>
      <c r="AFQ55" s="518"/>
      <c r="AFR55" s="518"/>
      <c r="AFS55" s="518"/>
      <c r="AFT55" s="518"/>
      <c r="AFU55" s="518"/>
      <c r="AFV55" s="518"/>
      <c r="AFW55" s="518"/>
      <c r="AFX55" s="518"/>
      <c r="AFY55" s="518"/>
      <c r="AFZ55" s="518"/>
      <c r="AGA55" s="518"/>
      <c r="AGB55" s="518"/>
      <c r="AGC55" s="518"/>
      <c r="AGD55" s="518"/>
      <c r="AGE55" s="518"/>
      <c r="AGF55" s="518"/>
      <c r="AGG55" s="518"/>
      <c r="AGH55" s="518"/>
      <c r="AGI55" s="518"/>
      <c r="AGJ55" s="518"/>
      <c r="AGK55" s="518"/>
      <c r="AGL55" s="518"/>
      <c r="AGM55" s="518"/>
      <c r="AGN55" s="518"/>
      <c r="AGO55" s="518"/>
      <c r="AGP55" s="518"/>
      <c r="AGQ55" s="518"/>
      <c r="AGR55" s="518"/>
      <c r="AGS55" s="518"/>
      <c r="AGT55" s="518"/>
      <c r="AGU55" s="518"/>
      <c r="AGV55" s="518"/>
      <c r="AGW55" s="518"/>
      <c r="AGX55" s="518"/>
      <c r="AGY55" s="518"/>
      <c r="AGZ55" s="518"/>
      <c r="AHA55" s="518"/>
      <c r="AHB55" s="518"/>
      <c r="AHC55" s="518"/>
      <c r="AHD55" s="518"/>
      <c r="AHE55" s="518"/>
      <c r="AHF55" s="518"/>
      <c r="AHG55" s="518"/>
      <c r="AHH55" s="518"/>
      <c r="AHI55" s="518"/>
      <c r="AHJ55" s="518"/>
      <c r="AHK55" s="518"/>
      <c r="AHL55" s="518"/>
      <c r="AHM55" s="518"/>
      <c r="AHN55" s="518"/>
      <c r="AHO55" s="518"/>
      <c r="AHP55" s="518"/>
      <c r="AHQ55" s="518"/>
      <c r="AHR55" s="518"/>
      <c r="AHS55" s="518"/>
      <c r="AHT55" s="518"/>
      <c r="AHU55" s="518"/>
      <c r="AHV55" s="518"/>
      <c r="AHW55" s="518"/>
      <c r="AHX55" s="518"/>
      <c r="AHY55" s="518"/>
      <c r="AHZ55" s="518"/>
      <c r="AIA55" s="518"/>
      <c r="AIB55" s="518"/>
      <c r="AIC55" s="518"/>
      <c r="AID55" s="518"/>
      <c r="AIE55" s="518"/>
      <c r="AIF55" s="518"/>
      <c r="AIG55" s="518"/>
      <c r="AIH55" s="518"/>
      <c r="AII55" s="518"/>
      <c r="AIJ55" s="518"/>
      <c r="AIK55" s="518"/>
      <c r="AIL55" s="518"/>
      <c r="AIM55" s="518"/>
      <c r="AIN55" s="518"/>
      <c r="AIO55" s="518"/>
      <c r="AIP55" s="518"/>
      <c r="AIQ55" s="518"/>
      <c r="AIR55" s="518"/>
      <c r="AIS55" s="518"/>
      <c r="AIT55" s="518"/>
      <c r="AIU55" s="518"/>
      <c r="AIV55" s="518"/>
      <c r="AIW55" s="518"/>
      <c r="AIX55" s="518"/>
      <c r="AIY55" s="518"/>
      <c r="AIZ55" s="518"/>
      <c r="AJA55" s="518"/>
      <c r="AJB55" s="518"/>
      <c r="AJC55" s="518"/>
      <c r="AJD55" s="518"/>
      <c r="AJE55" s="518"/>
      <c r="AJF55" s="518"/>
      <c r="AJG55" s="518"/>
      <c r="AJH55" s="518"/>
      <c r="AJI55" s="518"/>
      <c r="AJJ55" s="518"/>
      <c r="AJK55" s="518"/>
      <c r="AJL55" s="518"/>
      <c r="AJM55" s="518"/>
      <c r="AJN55" s="518"/>
      <c r="AJO55" s="518"/>
      <c r="AJP55" s="518"/>
      <c r="AJQ55" s="518"/>
      <c r="AJR55" s="518"/>
      <c r="AJS55" s="518"/>
      <c r="AJT55" s="518"/>
      <c r="AJU55" s="518"/>
      <c r="AJV55" s="518"/>
      <c r="AJW55" s="518"/>
      <c r="AJX55" s="518"/>
      <c r="AJY55" s="518"/>
      <c r="AJZ55" s="518"/>
      <c r="AKA55" s="518"/>
      <c r="AKB55" s="518"/>
      <c r="AKC55" s="518"/>
      <c r="AKD55" s="518"/>
      <c r="AKE55" s="518"/>
      <c r="AKF55" s="518"/>
      <c r="AKG55" s="518"/>
      <c r="AKH55" s="518"/>
      <c r="AKI55" s="518"/>
      <c r="AKJ55" s="518"/>
      <c r="AKK55" s="518"/>
      <c r="AKL55" s="518"/>
      <c r="AKM55" s="518"/>
      <c r="AKN55" s="518"/>
      <c r="AKO55" s="518"/>
      <c r="AKP55" s="518"/>
      <c r="AKQ55" s="518"/>
      <c r="AKR55" s="518"/>
      <c r="AKS55" s="518"/>
      <c r="AKT55" s="518"/>
      <c r="AKU55" s="518"/>
      <c r="AKV55" s="518"/>
      <c r="AKW55" s="518"/>
      <c r="AKX55" s="518"/>
      <c r="AKY55" s="518"/>
      <c r="AKZ55" s="518"/>
      <c r="ALA55" s="518"/>
      <c r="ALB55" s="518"/>
      <c r="ALC55" s="518"/>
      <c r="ALD55" s="518"/>
      <c r="ALE55" s="518"/>
      <c r="ALF55" s="518"/>
      <c r="ALG55" s="518"/>
      <c r="ALH55" s="518"/>
      <c r="ALI55" s="518"/>
      <c r="ALJ55" s="518"/>
      <c r="ALK55" s="518"/>
      <c r="ALL55" s="518"/>
      <c r="ALM55" s="518"/>
      <c r="ALN55" s="518"/>
      <c r="ALO55" s="518"/>
      <c r="ALP55" s="518"/>
      <c r="ALQ55" s="518"/>
      <c r="ALR55" s="518"/>
      <c r="ALS55" s="518"/>
      <c r="ALT55" s="518"/>
      <c r="ALU55" s="518"/>
      <c r="ALV55" s="518"/>
      <c r="ALW55" s="518"/>
      <c r="ALX55" s="518"/>
      <c r="ALY55" s="518"/>
      <c r="ALZ55" s="518"/>
      <c r="AMA55" s="518"/>
      <c r="AMB55" s="518"/>
      <c r="AMC55" s="518"/>
      <c r="AMD55" s="518"/>
      <c r="AME55" s="518"/>
      <c r="AMF55" s="518"/>
      <c r="AMG55" s="518"/>
      <c r="AMH55" s="518"/>
    </row>
    <row r="56" spans="2:1022" s="514" customFormat="1" thickBot="1" x14ac:dyDescent="0.35">
      <c r="B56" s="897"/>
      <c r="C56" s="553" t="s">
        <v>415</v>
      </c>
      <c r="D56" s="568"/>
      <c r="E56" s="568"/>
      <c r="F56" s="554">
        <v>2008</v>
      </c>
      <c r="G56" s="554">
        <v>1</v>
      </c>
      <c r="H56" s="900" t="s">
        <v>125</v>
      </c>
      <c r="I56" s="900"/>
      <c r="J56" s="534" t="s">
        <v>416</v>
      </c>
      <c r="K56" s="534" t="s">
        <v>417</v>
      </c>
      <c r="L56" s="534" t="s">
        <v>418</v>
      </c>
      <c r="M56" s="534" t="s">
        <v>419</v>
      </c>
      <c r="N56" s="874" t="s">
        <v>409</v>
      </c>
      <c r="O56" s="874"/>
      <c r="P56" s="556" t="s">
        <v>410</v>
      </c>
      <c r="Q56" s="556"/>
      <c r="R56" s="901"/>
      <c r="S56" s="535"/>
      <c r="T56" s="535"/>
      <c r="U56" s="535"/>
      <c r="V56" s="518"/>
      <c r="W56" s="518"/>
      <c r="X56" s="518"/>
      <c r="Y56" s="518"/>
      <c r="Z56" s="518"/>
      <c r="AA56" s="518"/>
      <c r="AB56" s="518"/>
      <c r="AC56" s="518"/>
      <c r="AD56" s="518"/>
      <c r="AE56" s="518"/>
      <c r="AF56" s="518"/>
      <c r="AG56" s="518"/>
      <c r="AH56" s="518"/>
      <c r="AI56" s="518"/>
      <c r="AJ56" s="518"/>
      <c r="AK56" s="518"/>
      <c r="AL56" s="518"/>
      <c r="AM56" s="518"/>
      <c r="AN56" s="518"/>
      <c r="AO56" s="518"/>
      <c r="AP56" s="518"/>
      <c r="AQ56" s="518"/>
      <c r="AR56" s="518"/>
      <c r="AS56" s="518"/>
      <c r="AT56" s="518"/>
      <c r="AU56" s="518"/>
      <c r="AV56" s="518"/>
      <c r="AW56" s="518"/>
      <c r="AX56" s="518"/>
      <c r="AY56" s="518"/>
      <c r="AZ56" s="518"/>
      <c r="BA56" s="518"/>
      <c r="BB56" s="518"/>
      <c r="BC56" s="518"/>
      <c r="BD56" s="518"/>
      <c r="BE56" s="518"/>
      <c r="BF56" s="518"/>
      <c r="BG56" s="518"/>
      <c r="BH56" s="518"/>
      <c r="BI56" s="518"/>
      <c r="BJ56" s="518"/>
      <c r="BK56" s="518"/>
      <c r="BL56" s="518"/>
      <c r="BM56" s="518"/>
      <c r="BN56" s="518"/>
      <c r="BO56" s="518"/>
      <c r="BP56" s="518"/>
      <c r="BQ56" s="518"/>
      <c r="BR56" s="518"/>
      <c r="BS56" s="518"/>
      <c r="BT56" s="518"/>
      <c r="BU56" s="518"/>
      <c r="BV56" s="518"/>
      <c r="BW56" s="518"/>
      <c r="BX56" s="518"/>
      <c r="BY56" s="518"/>
      <c r="BZ56" s="518"/>
      <c r="CA56" s="518"/>
      <c r="CB56" s="518"/>
      <c r="CC56" s="518"/>
      <c r="CD56" s="518"/>
      <c r="CE56" s="518"/>
      <c r="CF56" s="518"/>
      <c r="CG56" s="518"/>
      <c r="CH56" s="518"/>
      <c r="CI56" s="518"/>
      <c r="CJ56" s="518"/>
      <c r="CK56" s="518"/>
      <c r="CL56" s="518"/>
      <c r="CM56" s="518"/>
      <c r="CN56" s="518"/>
      <c r="CO56" s="518"/>
      <c r="CP56" s="518"/>
      <c r="CQ56" s="518"/>
      <c r="CR56" s="518"/>
      <c r="CS56" s="518"/>
      <c r="CT56" s="518"/>
      <c r="CU56" s="518"/>
      <c r="CV56" s="518"/>
      <c r="CW56" s="518"/>
      <c r="CX56" s="518"/>
      <c r="CY56" s="518"/>
      <c r="CZ56" s="518"/>
      <c r="DA56" s="518"/>
      <c r="DB56" s="518"/>
      <c r="DC56" s="518"/>
      <c r="DD56" s="518"/>
      <c r="DE56" s="518"/>
      <c r="DF56" s="518"/>
      <c r="DG56" s="518"/>
      <c r="DH56" s="518"/>
      <c r="DI56" s="518"/>
      <c r="DJ56" s="518"/>
      <c r="DK56" s="518"/>
      <c r="DL56" s="518"/>
      <c r="DM56" s="518"/>
      <c r="DN56" s="518"/>
      <c r="DO56" s="518"/>
      <c r="DP56" s="518"/>
      <c r="DQ56" s="518"/>
      <c r="DR56" s="518"/>
      <c r="DS56" s="518"/>
      <c r="DT56" s="518"/>
      <c r="DU56" s="518"/>
      <c r="DV56" s="518"/>
      <c r="DW56" s="518"/>
      <c r="DX56" s="518"/>
      <c r="DY56" s="518"/>
      <c r="DZ56" s="518"/>
      <c r="EA56" s="518"/>
      <c r="EB56" s="518"/>
      <c r="EC56" s="518"/>
      <c r="ED56" s="518"/>
      <c r="EE56" s="518"/>
      <c r="EF56" s="518"/>
      <c r="EG56" s="518"/>
      <c r="EH56" s="518"/>
      <c r="EI56" s="518"/>
      <c r="EJ56" s="518"/>
      <c r="EK56" s="518"/>
      <c r="EL56" s="518"/>
      <c r="EM56" s="518"/>
      <c r="EN56" s="518"/>
      <c r="EO56" s="518"/>
      <c r="EP56" s="518"/>
      <c r="EQ56" s="518"/>
      <c r="ER56" s="518"/>
      <c r="ES56" s="518"/>
      <c r="ET56" s="518"/>
      <c r="EU56" s="518"/>
      <c r="EV56" s="518"/>
      <c r="EW56" s="518"/>
      <c r="EX56" s="518"/>
      <c r="EY56" s="518"/>
      <c r="EZ56" s="518"/>
      <c r="FA56" s="518"/>
      <c r="FB56" s="518"/>
      <c r="FC56" s="518"/>
      <c r="FD56" s="518"/>
      <c r="FE56" s="518"/>
      <c r="FF56" s="518"/>
      <c r="FG56" s="518"/>
      <c r="FH56" s="518"/>
      <c r="FI56" s="518"/>
      <c r="FJ56" s="518"/>
      <c r="FK56" s="518"/>
      <c r="FL56" s="518"/>
      <c r="FM56" s="518"/>
      <c r="FN56" s="518"/>
      <c r="FO56" s="518"/>
      <c r="FP56" s="518"/>
      <c r="FQ56" s="518"/>
      <c r="FR56" s="518"/>
      <c r="FS56" s="518"/>
      <c r="FT56" s="518"/>
      <c r="FU56" s="518"/>
      <c r="FV56" s="518"/>
      <c r="FW56" s="518"/>
      <c r="FX56" s="518"/>
      <c r="FY56" s="518"/>
      <c r="FZ56" s="518"/>
      <c r="GA56" s="518"/>
      <c r="GB56" s="518"/>
      <c r="GC56" s="518"/>
      <c r="GD56" s="518"/>
      <c r="GE56" s="518"/>
      <c r="GF56" s="518"/>
      <c r="GG56" s="518"/>
      <c r="GH56" s="518"/>
      <c r="GI56" s="518"/>
      <c r="GJ56" s="518"/>
      <c r="GK56" s="518"/>
      <c r="GL56" s="518"/>
      <c r="GM56" s="518"/>
      <c r="GN56" s="518"/>
      <c r="GO56" s="518"/>
      <c r="GP56" s="518"/>
      <c r="GQ56" s="518"/>
      <c r="GR56" s="518"/>
      <c r="GS56" s="518"/>
      <c r="GT56" s="518"/>
      <c r="GU56" s="518"/>
      <c r="GV56" s="518"/>
      <c r="GW56" s="518"/>
      <c r="GX56" s="518"/>
      <c r="GY56" s="518"/>
      <c r="GZ56" s="518"/>
      <c r="HA56" s="518"/>
      <c r="HB56" s="518"/>
      <c r="HC56" s="518"/>
      <c r="HD56" s="518"/>
      <c r="HE56" s="518"/>
      <c r="HF56" s="518"/>
      <c r="HG56" s="518"/>
      <c r="HH56" s="518"/>
      <c r="HI56" s="518"/>
      <c r="HJ56" s="518"/>
      <c r="HK56" s="518"/>
      <c r="HL56" s="518"/>
      <c r="HM56" s="518"/>
      <c r="HN56" s="518"/>
      <c r="HO56" s="518"/>
      <c r="HP56" s="518"/>
      <c r="HQ56" s="518"/>
      <c r="HR56" s="518"/>
      <c r="HS56" s="518"/>
      <c r="HT56" s="518"/>
      <c r="HU56" s="518"/>
      <c r="HV56" s="518"/>
      <c r="HW56" s="518"/>
      <c r="HX56" s="518"/>
      <c r="HY56" s="518"/>
      <c r="HZ56" s="518"/>
      <c r="IA56" s="518"/>
      <c r="IB56" s="518"/>
      <c r="IC56" s="518"/>
      <c r="ID56" s="518"/>
      <c r="IE56" s="518"/>
      <c r="IF56" s="518"/>
      <c r="IG56" s="518"/>
      <c r="IH56" s="518"/>
      <c r="II56" s="518"/>
      <c r="IJ56" s="518"/>
      <c r="IK56" s="518"/>
      <c r="IL56" s="518"/>
      <c r="IM56" s="518"/>
      <c r="IN56" s="518"/>
      <c r="IO56" s="518"/>
      <c r="IP56" s="518"/>
      <c r="IQ56" s="518"/>
      <c r="IR56" s="518"/>
      <c r="IS56" s="518"/>
      <c r="IT56" s="518"/>
      <c r="IU56" s="518"/>
      <c r="IV56" s="518"/>
      <c r="IW56" s="518"/>
      <c r="IX56" s="518"/>
      <c r="IY56" s="518"/>
      <c r="IZ56" s="518"/>
      <c r="JA56" s="518"/>
      <c r="JB56" s="518"/>
      <c r="JC56" s="518"/>
      <c r="JD56" s="518"/>
      <c r="JE56" s="518"/>
      <c r="JF56" s="518"/>
      <c r="JG56" s="518"/>
      <c r="JH56" s="518"/>
      <c r="JI56" s="518"/>
      <c r="JJ56" s="518"/>
      <c r="JK56" s="518"/>
      <c r="JL56" s="518"/>
      <c r="JM56" s="518"/>
      <c r="JN56" s="518"/>
      <c r="JO56" s="518"/>
      <c r="JP56" s="518"/>
      <c r="JQ56" s="518"/>
      <c r="JR56" s="518"/>
      <c r="JS56" s="518"/>
      <c r="JT56" s="518"/>
      <c r="JU56" s="518"/>
      <c r="JV56" s="518"/>
      <c r="JW56" s="518"/>
      <c r="JX56" s="518"/>
      <c r="JY56" s="518"/>
      <c r="JZ56" s="518"/>
      <c r="KA56" s="518"/>
      <c r="KB56" s="518"/>
      <c r="KC56" s="518"/>
      <c r="KD56" s="518"/>
      <c r="KE56" s="518"/>
      <c r="KF56" s="518"/>
      <c r="KG56" s="518"/>
      <c r="KH56" s="518"/>
      <c r="KI56" s="518"/>
      <c r="KJ56" s="518"/>
      <c r="KK56" s="518"/>
      <c r="KL56" s="518"/>
      <c r="KM56" s="518"/>
      <c r="KN56" s="518"/>
      <c r="KO56" s="518"/>
      <c r="KP56" s="518"/>
      <c r="KQ56" s="518"/>
      <c r="KR56" s="518"/>
      <c r="KS56" s="518"/>
      <c r="KT56" s="518"/>
      <c r="KU56" s="518"/>
      <c r="KV56" s="518"/>
      <c r="KW56" s="518"/>
      <c r="KX56" s="518"/>
      <c r="KY56" s="518"/>
      <c r="KZ56" s="518"/>
      <c r="LA56" s="518"/>
      <c r="LB56" s="518"/>
      <c r="LC56" s="518"/>
      <c r="LD56" s="518"/>
      <c r="LE56" s="518"/>
      <c r="LF56" s="518"/>
      <c r="LG56" s="518"/>
      <c r="LH56" s="518"/>
      <c r="LI56" s="518"/>
      <c r="LJ56" s="518"/>
      <c r="LK56" s="518"/>
      <c r="LL56" s="518"/>
      <c r="LM56" s="518"/>
      <c r="LN56" s="518"/>
      <c r="LO56" s="518"/>
      <c r="LP56" s="518"/>
      <c r="LQ56" s="518"/>
      <c r="LR56" s="518"/>
      <c r="LS56" s="518"/>
      <c r="LT56" s="518"/>
      <c r="LU56" s="518"/>
      <c r="LV56" s="518"/>
      <c r="LW56" s="518"/>
      <c r="LX56" s="518"/>
      <c r="LY56" s="518"/>
      <c r="LZ56" s="518"/>
      <c r="MA56" s="518"/>
      <c r="MB56" s="518"/>
      <c r="MC56" s="518"/>
      <c r="MD56" s="518"/>
      <c r="ME56" s="518"/>
      <c r="MF56" s="518"/>
      <c r="MG56" s="518"/>
      <c r="MH56" s="518"/>
      <c r="MI56" s="518"/>
      <c r="MJ56" s="518"/>
      <c r="MK56" s="518"/>
      <c r="ML56" s="518"/>
      <c r="MM56" s="518"/>
      <c r="MN56" s="518"/>
      <c r="MO56" s="518"/>
      <c r="MP56" s="518"/>
      <c r="MQ56" s="518"/>
      <c r="MR56" s="518"/>
      <c r="MS56" s="518"/>
      <c r="MT56" s="518"/>
      <c r="MU56" s="518"/>
      <c r="MV56" s="518"/>
      <c r="MW56" s="518"/>
      <c r="MX56" s="518"/>
      <c r="MY56" s="518"/>
      <c r="MZ56" s="518"/>
      <c r="NA56" s="518"/>
      <c r="NB56" s="518"/>
      <c r="NC56" s="518"/>
      <c r="ND56" s="518"/>
      <c r="NE56" s="518"/>
      <c r="NF56" s="518"/>
      <c r="NG56" s="518"/>
      <c r="NH56" s="518"/>
      <c r="NI56" s="518"/>
      <c r="NJ56" s="518"/>
      <c r="NK56" s="518"/>
      <c r="NL56" s="518"/>
      <c r="NM56" s="518"/>
      <c r="NN56" s="518"/>
      <c r="NO56" s="518"/>
      <c r="NP56" s="518"/>
      <c r="NQ56" s="518"/>
      <c r="NR56" s="518"/>
      <c r="NS56" s="518"/>
      <c r="NT56" s="518"/>
      <c r="NU56" s="518"/>
      <c r="NV56" s="518"/>
      <c r="NW56" s="518"/>
      <c r="NX56" s="518"/>
      <c r="NY56" s="518"/>
      <c r="NZ56" s="518"/>
      <c r="OA56" s="518"/>
      <c r="OB56" s="518"/>
      <c r="OC56" s="518"/>
      <c r="OD56" s="518"/>
      <c r="OE56" s="518"/>
      <c r="OF56" s="518"/>
      <c r="OG56" s="518"/>
      <c r="OH56" s="518"/>
      <c r="OI56" s="518"/>
      <c r="OJ56" s="518"/>
      <c r="OK56" s="518"/>
      <c r="OL56" s="518"/>
      <c r="OM56" s="518"/>
      <c r="ON56" s="518"/>
      <c r="OO56" s="518"/>
      <c r="OP56" s="518"/>
      <c r="OQ56" s="518"/>
      <c r="OR56" s="518"/>
      <c r="OS56" s="518"/>
      <c r="OT56" s="518"/>
      <c r="OU56" s="518"/>
      <c r="OV56" s="518"/>
      <c r="OW56" s="518"/>
      <c r="OX56" s="518"/>
      <c r="OY56" s="518"/>
      <c r="OZ56" s="518"/>
      <c r="PA56" s="518"/>
      <c r="PB56" s="518"/>
      <c r="PC56" s="518"/>
      <c r="PD56" s="518"/>
      <c r="PE56" s="518"/>
      <c r="PF56" s="518"/>
      <c r="PG56" s="518"/>
      <c r="PH56" s="518"/>
      <c r="PI56" s="518"/>
      <c r="PJ56" s="518"/>
      <c r="PK56" s="518"/>
      <c r="PL56" s="518"/>
      <c r="PM56" s="518"/>
      <c r="PN56" s="518"/>
      <c r="PO56" s="518"/>
      <c r="PP56" s="518"/>
      <c r="PQ56" s="518"/>
      <c r="PR56" s="518"/>
      <c r="PS56" s="518"/>
      <c r="PT56" s="518"/>
      <c r="PU56" s="518"/>
      <c r="PV56" s="518"/>
      <c r="PW56" s="518"/>
      <c r="PX56" s="518"/>
      <c r="PY56" s="518"/>
      <c r="PZ56" s="518"/>
      <c r="QA56" s="518"/>
      <c r="QB56" s="518"/>
      <c r="QC56" s="518"/>
      <c r="QD56" s="518"/>
      <c r="QE56" s="518"/>
      <c r="QF56" s="518"/>
      <c r="QG56" s="518"/>
      <c r="QH56" s="518"/>
      <c r="QI56" s="518"/>
      <c r="QJ56" s="518"/>
      <c r="QK56" s="518"/>
      <c r="QL56" s="518"/>
      <c r="QM56" s="518"/>
      <c r="QN56" s="518"/>
      <c r="QO56" s="518"/>
      <c r="QP56" s="518"/>
      <c r="QQ56" s="518"/>
      <c r="QR56" s="518"/>
      <c r="QS56" s="518"/>
      <c r="QT56" s="518"/>
      <c r="QU56" s="518"/>
      <c r="QV56" s="518"/>
      <c r="QW56" s="518"/>
      <c r="QX56" s="518"/>
      <c r="QY56" s="518"/>
      <c r="QZ56" s="518"/>
      <c r="RA56" s="518"/>
      <c r="RB56" s="518"/>
      <c r="RC56" s="518"/>
      <c r="RD56" s="518"/>
      <c r="RE56" s="518"/>
      <c r="RF56" s="518"/>
      <c r="RG56" s="518"/>
      <c r="RH56" s="518"/>
      <c r="RI56" s="518"/>
      <c r="RJ56" s="518"/>
      <c r="RK56" s="518"/>
      <c r="RL56" s="518"/>
      <c r="RM56" s="518"/>
      <c r="RN56" s="518"/>
      <c r="RO56" s="518"/>
      <c r="RP56" s="518"/>
      <c r="RQ56" s="518"/>
      <c r="RR56" s="518"/>
      <c r="RS56" s="518"/>
      <c r="RT56" s="518"/>
      <c r="RU56" s="518"/>
      <c r="RV56" s="518"/>
      <c r="RW56" s="518"/>
      <c r="RX56" s="518"/>
      <c r="RY56" s="518"/>
      <c r="RZ56" s="518"/>
      <c r="SA56" s="518"/>
      <c r="SB56" s="518"/>
      <c r="SC56" s="518"/>
      <c r="SD56" s="518"/>
      <c r="SE56" s="518"/>
      <c r="SF56" s="518"/>
      <c r="SG56" s="518"/>
      <c r="SH56" s="518"/>
      <c r="SI56" s="518"/>
      <c r="SJ56" s="518"/>
      <c r="SK56" s="518"/>
      <c r="SL56" s="518"/>
      <c r="SM56" s="518"/>
      <c r="SN56" s="518"/>
      <c r="SO56" s="518"/>
      <c r="SP56" s="518"/>
      <c r="SQ56" s="518"/>
      <c r="SR56" s="518"/>
      <c r="SS56" s="518"/>
      <c r="ST56" s="518"/>
      <c r="SU56" s="518"/>
      <c r="SV56" s="518"/>
      <c r="SW56" s="518"/>
      <c r="SX56" s="518"/>
      <c r="SY56" s="518"/>
      <c r="SZ56" s="518"/>
      <c r="TA56" s="518"/>
      <c r="TB56" s="518"/>
      <c r="TC56" s="518"/>
      <c r="TD56" s="518"/>
      <c r="TE56" s="518"/>
      <c r="TF56" s="518"/>
      <c r="TG56" s="518"/>
      <c r="TH56" s="518"/>
      <c r="TI56" s="518"/>
      <c r="TJ56" s="518"/>
      <c r="TK56" s="518"/>
      <c r="TL56" s="518"/>
      <c r="TM56" s="518"/>
      <c r="TN56" s="518"/>
      <c r="TO56" s="518"/>
      <c r="TP56" s="518"/>
      <c r="TQ56" s="518"/>
      <c r="TR56" s="518"/>
      <c r="TS56" s="518"/>
      <c r="TT56" s="518"/>
      <c r="TU56" s="518"/>
      <c r="TV56" s="518"/>
      <c r="TW56" s="518"/>
      <c r="TX56" s="518"/>
      <c r="TY56" s="518"/>
      <c r="TZ56" s="518"/>
      <c r="UA56" s="518"/>
      <c r="UB56" s="518"/>
      <c r="UC56" s="518"/>
      <c r="UD56" s="518"/>
      <c r="UE56" s="518"/>
      <c r="UF56" s="518"/>
      <c r="UG56" s="518"/>
      <c r="UH56" s="518"/>
      <c r="UI56" s="518"/>
      <c r="UJ56" s="518"/>
      <c r="UK56" s="518"/>
      <c r="UL56" s="518"/>
      <c r="UM56" s="518"/>
      <c r="UN56" s="518"/>
      <c r="UO56" s="518"/>
      <c r="UP56" s="518"/>
      <c r="UQ56" s="518"/>
      <c r="UR56" s="518"/>
      <c r="US56" s="518"/>
      <c r="UT56" s="518"/>
      <c r="UU56" s="518"/>
      <c r="UV56" s="518"/>
      <c r="UW56" s="518"/>
      <c r="UX56" s="518"/>
      <c r="UY56" s="518"/>
      <c r="UZ56" s="518"/>
      <c r="VA56" s="518"/>
      <c r="VB56" s="518"/>
      <c r="VC56" s="518"/>
      <c r="VD56" s="518"/>
      <c r="VE56" s="518"/>
      <c r="VF56" s="518"/>
      <c r="VG56" s="518"/>
      <c r="VH56" s="518"/>
      <c r="VI56" s="518"/>
      <c r="VJ56" s="518"/>
      <c r="VK56" s="518"/>
      <c r="VL56" s="518"/>
      <c r="VM56" s="518"/>
      <c r="VN56" s="518"/>
      <c r="VO56" s="518"/>
      <c r="VP56" s="518"/>
      <c r="VQ56" s="518"/>
      <c r="VR56" s="518"/>
      <c r="VS56" s="518"/>
      <c r="VT56" s="518"/>
      <c r="VU56" s="518"/>
      <c r="VV56" s="518"/>
      <c r="VW56" s="518"/>
      <c r="VX56" s="518"/>
      <c r="VY56" s="518"/>
      <c r="VZ56" s="518"/>
      <c r="WA56" s="518"/>
      <c r="WB56" s="518"/>
      <c r="WC56" s="518"/>
      <c r="WD56" s="518"/>
      <c r="WE56" s="518"/>
      <c r="WF56" s="518"/>
      <c r="WG56" s="518"/>
      <c r="WH56" s="518"/>
      <c r="WI56" s="518"/>
      <c r="WJ56" s="518"/>
      <c r="WK56" s="518"/>
      <c r="WL56" s="518"/>
      <c r="WM56" s="518"/>
      <c r="WN56" s="518"/>
      <c r="WO56" s="518"/>
      <c r="WP56" s="518"/>
      <c r="WQ56" s="518"/>
      <c r="WR56" s="518"/>
      <c r="WS56" s="518"/>
      <c r="WT56" s="518"/>
      <c r="WU56" s="518"/>
      <c r="WV56" s="518"/>
      <c r="WW56" s="518"/>
      <c r="WX56" s="518"/>
      <c r="WY56" s="518"/>
      <c r="WZ56" s="518"/>
      <c r="XA56" s="518"/>
      <c r="XB56" s="518"/>
      <c r="XC56" s="518"/>
      <c r="XD56" s="518"/>
      <c r="XE56" s="518"/>
      <c r="XF56" s="518"/>
      <c r="XG56" s="518"/>
      <c r="XH56" s="518"/>
      <c r="XI56" s="518"/>
      <c r="XJ56" s="518"/>
      <c r="XK56" s="518"/>
      <c r="XL56" s="518"/>
      <c r="XM56" s="518"/>
      <c r="XN56" s="518"/>
      <c r="XO56" s="518"/>
      <c r="XP56" s="518"/>
      <c r="XQ56" s="518"/>
      <c r="XR56" s="518"/>
      <c r="XS56" s="518"/>
      <c r="XT56" s="518"/>
      <c r="XU56" s="518"/>
      <c r="XV56" s="518"/>
      <c r="XW56" s="518"/>
      <c r="XX56" s="518"/>
      <c r="XY56" s="518"/>
      <c r="XZ56" s="518"/>
      <c r="YA56" s="518"/>
      <c r="YB56" s="518"/>
      <c r="YC56" s="518"/>
      <c r="YD56" s="518"/>
      <c r="YE56" s="518"/>
      <c r="YF56" s="518"/>
      <c r="YG56" s="518"/>
      <c r="YH56" s="518"/>
      <c r="YI56" s="518"/>
      <c r="YJ56" s="518"/>
      <c r="YK56" s="518"/>
      <c r="YL56" s="518"/>
      <c r="YM56" s="518"/>
      <c r="YN56" s="518"/>
      <c r="YO56" s="518"/>
      <c r="YP56" s="518"/>
      <c r="YQ56" s="518"/>
      <c r="YR56" s="518"/>
      <c r="YS56" s="518"/>
      <c r="YT56" s="518"/>
      <c r="YU56" s="518"/>
      <c r="YV56" s="518"/>
      <c r="YW56" s="518"/>
      <c r="YX56" s="518"/>
      <c r="YY56" s="518"/>
      <c r="YZ56" s="518"/>
      <c r="ZA56" s="518"/>
      <c r="ZB56" s="518"/>
      <c r="ZC56" s="518"/>
      <c r="ZD56" s="518"/>
      <c r="ZE56" s="518"/>
      <c r="ZF56" s="518"/>
      <c r="ZG56" s="518"/>
      <c r="ZH56" s="518"/>
      <c r="ZI56" s="518"/>
      <c r="ZJ56" s="518"/>
      <c r="ZK56" s="518"/>
      <c r="ZL56" s="518"/>
      <c r="ZM56" s="518"/>
      <c r="ZN56" s="518"/>
      <c r="ZO56" s="518"/>
      <c r="ZP56" s="518"/>
      <c r="ZQ56" s="518"/>
      <c r="ZR56" s="518"/>
      <c r="ZS56" s="518"/>
      <c r="ZT56" s="518"/>
      <c r="ZU56" s="518"/>
      <c r="ZV56" s="518"/>
      <c r="ZW56" s="518"/>
      <c r="ZX56" s="518"/>
      <c r="ZY56" s="518"/>
      <c r="ZZ56" s="518"/>
      <c r="AAA56" s="518"/>
      <c r="AAB56" s="518"/>
      <c r="AAC56" s="518"/>
      <c r="AAD56" s="518"/>
      <c r="AAE56" s="518"/>
      <c r="AAF56" s="518"/>
      <c r="AAG56" s="518"/>
      <c r="AAH56" s="518"/>
      <c r="AAI56" s="518"/>
      <c r="AAJ56" s="518"/>
      <c r="AAK56" s="518"/>
      <c r="AAL56" s="518"/>
      <c r="AAM56" s="518"/>
      <c r="AAN56" s="518"/>
      <c r="AAO56" s="518"/>
      <c r="AAP56" s="518"/>
      <c r="AAQ56" s="518"/>
      <c r="AAR56" s="518"/>
      <c r="AAS56" s="518"/>
      <c r="AAT56" s="518"/>
      <c r="AAU56" s="518"/>
      <c r="AAV56" s="518"/>
      <c r="AAW56" s="518"/>
      <c r="AAX56" s="518"/>
      <c r="AAY56" s="518"/>
      <c r="AAZ56" s="518"/>
      <c r="ABA56" s="518"/>
      <c r="ABB56" s="518"/>
      <c r="ABC56" s="518"/>
      <c r="ABD56" s="518"/>
      <c r="ABE56" s="518"/>
      <c r="ABF56" s="518"/>
      <c r="ABG56" s="518"/>
      <c r="ABH56" s="518"/>
      <c r="ABI56" s="518"/>
      <c r="ABJ56" s="518"/>
      <c r="ABK56" s="518"/>
      <c r="ABL56" s="518"/>
      <c r="ABM56" s="518"/>
      <c r="ABN56" s="518"/>
      <c r="ABO56" s="518"/>
      <c r="ABP56" s="518"/>
      <c r="ABQ56" s="518"/>
      <c r="ABR56" s="518"/>
      <c r="ABS56" s="518"/>
      <c r="ABT56" s="518"/>
      <c r="ABU56" s="518"/>
      <c r="ABV56" s="518"/>
      <c r="ABW56" s="518"/>
      <c r="ABX56" s="518"/>
      <c r="ABY56" s="518"/>
      <c r="ABZ56" s="518"/>
      <c r="ACA56" s="518"/>
      <c r="ACB56" s="518"/>
      <c r="ACC56" s="518"/>
      <c r="ACD56" s="518"/>
      <c r="ACE56" s="518"/>
      <c r="ACF56" s="518"/>
      <c r="ACG56" s="518"/>
      <c r="ACH56" s="518"/>
      <c r="ACI56" s="518"/>
      <c r="ACJ56" s="518"/>
      <c r="ACK56" s="518"/>
      <c r="ACL56" s="518"/>
      <c r="ACM56" s="518"/>
      <c r="ACN56" s="518"/>
      <c r="ACO56" s="518"/>
      <c r="ACP56" s="518"/>
      <c r="ACQ56" s="518"/>
      <c r="ACR56" s="518"/>
      <c r="ACS56" s="518"/>
      <c r="ACT56" s="518"/>
      <c r="ACU56" s="518"/>
      <c r="ACV56" s="518"/>
      <c r="ACW56" s="518"/>
      <c r="ACX56" s="518"/>
      <c r="ACY56" s="518"/>
      <c r="ACZ56" s="518"/>
      <c r="ADA56" s="518"/>
      <c r="ADB56" s="518"/>
      <c r="ADC56" s="518"/>
      <c r="ADD56" s="518"/>
      <c r="ADE56" s="518"/>
      <c r="ADF56" s="518"/>
      <c r="ADG56" s="518"/>
      <c r="ADH56" s="518"/>
      <c r="ADI56" s="518"/>
      <c r="ADJ56" s="518"/>
      <c r="ADK56" s="518"/>
      <c r="ADL56" s="518"/>
      <c r="ADM56" s="518"/>
      <c r="ADN56" s="518"/>
      <c r="ADO56" s="518"/>
      <c r="ADP56" s="518"/>
      <c r="ADQ56" s="518"/>
      <c r="ADR56" s="518"/>
      <c r="ADS56" s="518"/>
      <c r="ADT56" s="518"/>
      <c r="ADU56" s="518"/>
      <c r="ADV56" s="518"/>
      <c r="ADW56" s="518"/>
      <c r="ADX56" s="518"/>
      <c r="ADY56" s="518"/>
      <c r="ADZ56" s="518"/>
      <c r="AEA56" s="518"/>
      <c r="AEB56" s="518"/>
      <c r="AEC56" s="518"/>
      <c r="AED56" s="518"/>
      <c r="AEE56" s="518"/>
      <c r="AEF56" s="518"/>
      <c r="AEG56" s="518"/>
      <c r="AEH56" s="518"/>
      <c r="AEI56" s="518"/>
      <c r="AEJ56" s="518"/>
      <c r="AEK56" s="518"/>
      <c r="AEL56" s="518"/>
      <c r="AEM56" s="518"/>
      <c r="AEN56" s="518"/>
      <c r="AEO56" s="518"/>
      <c r="AEP56" s="518"/>
      <c r="AEQ56" s="518"/>
      <c r="AER56" s="518"/>
      <c r="AES56" s="518"/>
      <c r="AET56" s="518"/>
      <c r="AEU56" s="518"/>
      <c r="AEV56" s="518"/>
      <c r="AEW56" s="518"/>
      <c r="AEX56" s="518"/>
      <c r="AEY56" s="518"/>
      <c r="AEZ56" s="518"/>
      <c r="AFA56" s="518"/>
      <c r="AFB56" s="518"/>
      <c r="AFC56" s="518"/>
      <c r="AFD56" s="518"/>
      <c r="AFE56" s="518"/>
      <c r="AFF56" s="518"/>
      <c r="AFG56" s="518"/>
      <c r="AFH56" s="518"/>
      <c r="AFI56" s="518"/>
      <c r="AFJ56" s="518"/>
      <c r="AFK56" s="518"/>
      <c r="AFL56" s="518"/>
      <c r="AFM56" s="518"/>
      <c r="AFN56" s="518"/>
      <c r="AFO56" s="518"/>
      <c r="AFP56" s="518"/>
      <c r="AFQ56" s="518"/>
      <c r="AFR56" s="518"/>
      <c r="AFS56" s="518"/>
      <c r="AFT56" s="518"/>
      <c r="AFU56" s="518"/>
      <c r="AFV56" s="518"/>
      <c r="AFW56" s="518"/>
      <c r="AFX56" s="518"/>
      <c r="AFY56" s="518"/>
      <c r="AFZ56" s="518"/>
      <c r="AGA56" s="518"/>
      <c r="AGB56" s="518"/>
      <c r="AGC56" s="518"/>
      <c r="AGD56" s="518"/>
      <c r="AGE56" s="518"/>
      <c r="AGF56" s="518"/>
      <c r="AGG56" s="518"/>
      <c r="AGH56" s="518"/>
      <c r="AGI56" s="518"/>
      <c r="AGJ56" s="518"/>
      <c r="AGK56" s="518"/>
      <c r="AGL56" s="518"/>
      <c r="AGM56" s="518"/>
      <c r="AGN56" s="518"/>
      <c r="AGO56" s="518"/>
      <c r="AGP56" s="518"/>
      <c r="AGQ56" s="518"/>
      <c r="AGR56" s="518"/>
      <c r="AGS56" s="518"/>
      <c r="AGT56" s="518"/>
      <c r="AGU56" s="518"/>
      <c r="AGV56" s="518"/>
      <c r="AGW56" s="518"/>
      <c r="AGX56" s="518"/>
      <c r="AGY56" s="518"/>
      <c r="AGZ56" s="518"/>
      <c r="AHA56" s="518"/>
      <c r="AHB56" s="518"/>
      <c r="AHC56" s="518"/>
      <c r="AHD56" s="518"/>
      <c r="AHE56" s="518"/>
      <c r="AHF56" s="518"/>
      <c r="AHG56" s="518"/>
      <c r="AHH56" s="518"/>
      <c r="AHI56" s="518"/>
      <c r="AHJ56" s="518"/>
      <c r="AHK56" s="518"/>
      <c r="AHL56" s="518"/>
      <c r="AHM56" s="518"/>
      <c r="AHN56" s="518"/>
      <c r="AHO56" s="518"/>
      <c r="AHP56" s="518"/>
      <c r="AHQ56" s="518"/>
      <c r="AHR56" s="518"/>
      <c r="AHS56" s="518"/>
      <c r="AHT56" s="518"/>
      <c r="AHU56" s="518"/>
      <c r="AHV56" s="518"/>
      <c r="AHW56" s="518"/>
      <c r="AHX56" s="518"/>
      <c r="AHY56" s="518"/>
      <c r="AHZ56" s="518"/>
      <c r="AIA56" s="518"/>
      <c r="AIB56" s="518"/>
      <c r="AIC56" s="518"/>
      <c r="AID56" s="518"/>
      <c r="AIE56" s="518"/>
      <c r="AIF56" s="518"/>
      <c r="AIG56" s="518"/>
      <c r="AIH56" s="518"/>
      <c r="AII56" s="518"/>
      <c r="AIJ56" s="518"/>
      <c r="AIK56" s="518"/>
      <c r="AIL56" s="518"/>
      <c r="AIM56" s="518"/>
      <c r="AIN56" s="518"/>
      <c r="AIO56" s="518"/>
      <c r="AIP56" s="518"/>
      <c r="AIQ56" s="518"/>
      <c r="AIR56" s="518"/>
      <c r="AIS56" s="518"/>
      <c r="AIT56" s="518"/>
      <c r="AIU56" s="518"/>
      <c r="AIV56" s="518"/>
      <c r="AIW56" s="518"/>
      <c r="AIX56" s="518"/>
      <c r="AIY56" s="518"/>
      <c r="AIZ56" s="518"/>
      <c r="AJA56" s="518"/>
      <c r="AJB56" s="518"/>
      <c r="AJC56" s="518"/>
      <c r="AJD56" s="518"/>
      <c r="AJE56" s="518"/>
      <c r="AJF56" s="518"/>
      <c r="AJG56" s="518"/>
      <c r="AJH56" s="518"/>
      <c r="AJI56" s="518"/>
      <c r="AJJ56" s="518"/>
      <c r="AJK56" s="518"/>
      <c r="AJL56" s="518"/>
      <c r="AJM56" s="518"/>
      <c r="AJN56" s="518"/>
      <c r="AJO56" s="518"/>
      <c r="AJP56" s="518"/>
      <c r="AJQ56" s="518"/>
      <c r="AJR56" s="518"/>
      <c r="AJS56" s="518"/>
      <c r="AJT56" s="518"/>
      <c r="AJU56" s="518"/>
      <c r="AJV56" s="518"/>
      <c r="AJW56" s="518"/>
      <c r="AJX56" s="518"/>
      <c r="AJY56" s="518"/>
      <c r="AJZ56" s="518"/>
      <c r="AKA56" s="518"/>
      <c r="AKB56" s="518"/>
      <c r="AKC56" s="518"/>
      <c r="AKD56" s="518"/>
      <c r="AKE56" s="518"/>
      <c r="AKF56" s="518"/>
      <c r="AKG56" s="518"/>
      <c r="AKH56" s="518"/>
      <c r="AKI56" s="518"/>
      <c r="AKJ56" s="518"/>
      <c r="AKK56" s="518"/>
      <c r="AKL56" s="518"/>
      <c r="AKM56" s="518"/>
      <c r="AKN56" s="518"/>
      <c r="AKO56" s="518"/>
      <c r="AKP56" s="518"/>
      <c r="AKQ56" s="518"/>
      <c r="AKR56" s="518"/>
      <c r="AKS56" s="518"/>
      <c r="AKT56" s="518"/>
      <c r="AKU56" s="518"/>
      <c r="AKV56" s="518"/>
      <c r="AKW56" s="518"/>
      <c r="AKX56" s="518"/>
      <c r="AKY56" s="518"/>
      <c r="AKZ56" s="518"/>
      <c r="ALA56" s="518"/>
      <c r="ALB56" s="518"/>
      <c r="ALC56" s="518"/>
      <c r="ALD56" s="518"/>
      <c r="ALE56" s="518"/>
      <c r="ALF56" s="518"/>
      <c r="ALG56" s="518"/>
      <c r="ALH56" s="518"/>
      <c r="ALI56" s="518"/>
      <c r="ALJ56" s="518"/>
      <c r="ALK56" s="518"/>
      <c r="ALL56" s="518"/>
      <c r="ALM56" s="518"/>
      <c r="ALN56" s="518"/>
      <c r="ALO56" s="518"/>
      <c r="ALP56" s="518"/>
      <c r="ALQ56" s="518"/>
      <c r="ALR56" s="518"/>
      <c r="ALS56" s="518"/>
      <c r="ALT56" s="518"/>
      <c r="ALU56" s="518"/>
      <c r="ALV56" s="518"/>
      <c r="ALW56" s="518"/>
      <c r="ALX56" s="518"/>
      <c r="ALY56" s="518"/>
      <c r="ALZ56" s="518"/>
      <c r="AMA56" s="518"/>
      <c r="AMB56" s="518"/>
      <c r="AMC56" s="518"/>
      <c r="AMD56" s="518"/>
      <c r="AME56" s="518"/>
      <c r="AMF56" s="518"/>
      <c r="AMG56" s="518"/>
      <c r="AMH56" s="518"/>
    </row>
    <row r="57" spans="2:1022" s="514" customFormat="1" ht="15.5" thickBot="1" x14ac:dyDescent="0.35">
      <c r="B57" s="870" t="s">
        <v>420</v>
      </c>
      <c r="C57" s="871"/>
      <c r="D57" s="871"/>
      <c r="E57" s="871"/>
      <c r="F57" s="871"/>
      <c r="G57" s="871"/>
      <c r="H57" s="871"/>
      <c r="I57" s="871"/>
      <c r="J57" s="871"/>
      <c r="K57" s="871"/>
      <c r="L57" s="871"/>
      <c r="M57" s="871"/>
      <c r="N57" s="871"/>
      <c r="O57" s="871"/>
      <c r="P57" s="871"/>
      <c r="Q57" s="871"/>
      <c r="R57" s="872"/>
      <c r="S57" s="543"/>
      <c r="T57" s="543"/>
      <c r="U57" s="535"/>
      <c r="V57" s="518"/>
      <c r="W57" s="518"/>
      <c r="X57" s="518"/>
      <c r="Y57" s="518"/>
      <c r="Z57" s="518"/>
      <c r="AA57" s="518"/>
      <c r="AB57" s="518"/>
      <c r="AC57" s="518"/>
      <c r="AD57" s="518"/>
      <c r="AE57" s="518"/>
      <c r="AF57" s="518"/>
      <c r="AG57" s="518"/>
      <c r="AH57" s="518"/>
      <c r="AI57" s="518"/>
      <c r="AJ57" s="518"/>
      <c r="AK57" s="518"/>
      <c r="AL57" s="518"/>
      <c r="AM57" s="518"/>
      <c r="AN57" s="518"/>
      <c r="AO57" s="518"/>
      <c r="AP57" s="518"/>
      <c r="AQ57" s="518"/>
      <c r="AR57" s="518"/>
      <c r="AS57" s="518"/>
      <c r="AT57" s="518"/>
      <c r="AU57" s="518"/>
      <c r="AV57" s="518"/>
      <c r="AW57" s="518"/>
      <c r="AX57" s="518"/>
      <c r="AY57" s="518"/>
      <c r="AZ57" s="518"/>
      <c r="BA57" s="518"/>
      <c r="BB57" s="518"/>
      <c r="BC57" s="518"/>
      <c r="BD57" s="518"/>
      <c r="BE57" s="518"/>
      <c r="BF57" s="518"/>
      <c r="BG57" s="518"/>
      <c r="BH57" s="518"/>
      <c r="BI57" s="518"/>
      <c r="BJ57" s="518"/>
      <c r="BK57" s="518"/>
      <c r="BL57" s="518"/>
      <c r="BM57" s="518"/>
      <c r="BN57" s="518"/>
      <c r="BO57" s="518"/>
      <c r="BP57" s="518"/>
      <c r="BQ57" s="518"/>
      <c r="BR57" s="518"/>
      <c r="BS57" s="518"/>
      <c r="BT57" s="518"/>
      <c r="BU57" s="518"/>
      <c r="BV57" s="518"/>
      <c r="BW57" s="518"/>
      <c r="BX57" s="518"/>
      <c r="BY57" s="518"/>
      <c r="BZ57" s="518"/>
      <c r="CA57" s="518"/>
      <c r="CB57" s="518"/>
      <c r="CC57" s="518"/>
      <c r="CD57" s="518"/>
      <c r="CE57" s="518"/>
      <c r="CF57" s="518"/>
      <c r="CG57" s="518"/>
      <c r="CH57" s="518"/>
      <c r="CI57" s="518"/>
      <c r="CJ57" s="518"/>
      <c r="CK57" s="518"/>
      <c r="CL57" s="518"/>
      <c r="CM57" s="518"/>
      <c r="CN57" s="518"/>
      <c r="CO57" s="518"/>
      <c r="CP57" s="518"/>
      <c r="CQ57" s="518"/>
      <c r="CR57" s="518"/>
      <c r="CS57" s="518"/>
      <c r="CT57" s="518"/>
      <c r="CU57" s="518"/>
      <c r="CV57" s="518"/>
      <c r="CW57" s="518"/>
      <c r="CX57" s="518"/>
      <c r="CY57" s="518"/>
      <c r="CZ57" s="518"/>
      <c r="DA57" s="518"/>
      <c r="DB57" s="518"/>
      <c r="DC57" s="518"/>
      <c r="DD57" s="518"/>
      <c r="DE57" s="518"/>
      <c r="DF57" s="518"/>
      <c r="DG57" s="518"/>
      <c r="DH57" s="518"/>
      <c r="DI57" s="518"/>
      <c r="DJ57" s="518"/>
      <c r="DK57" s="518"/>
      <c r="DL57" s="518"/>
      <c r="DM57" s="518"/>
      <c r="DN57" s="518"/>
      <c r="DO57" s="518"/>
      <c r="DP57" s="518"/>
      <c r="DQ57" s="518"/>
      <c r="DR57" s="518"/>
      <c r="DS57" s="518"/>
      <c r="DT57" s="518"/>
      <c r="DU57" s="518"/>
      <c r="DV57" s="518"/>
      <c r="DW57" s="518"/>
      <c r="DX57" s="518"/>
      <c r="DY57" s="518"/>
      <c r="DZ57" s="518"/>
      <c r="EA57" s="518"/>
      <c r="EB57" s="518"/>
      <c r="EC57" s="518"/>
      <c r="ED57" s="518"/>
      <c r="EE57" s="518"/>
      <c r="EF57" s="518"/>
      <c r="EG57" s="518"/>
      <c r="EH57" s="518"/>
      <c r="EI57" s="518"/>
      <c r="EJ57" s="518"/>
      <c r="EK57" s="518"/>
      <c r="EL57" s="518"/>
      <c r="EM57" s="518"/>
      <c r="EN57" s="518"/>
      <c r="EO57" s="518"/>
      <c r="EP57" s="518"/>
      <c r="EQ57" s="518"/>
      <c r="ER57" s="518"/>
      <c r="ES57" s="518"/>
      <c r="ET57" s="518"/>
      <c r="EU57" s="518"/>
      <c r="EV57" s="518"/>
      <c r="EW57" s="518"/>
      <c r="EX57" s="518"/>
      <c r="EY57" s="518"/>
      <c r="EZ57" s="518"/>
      <c r="FA57" s="518"/>
      <c r="FB57" s="518"/>
      <c r="FC57" s="518"/>
      <c r="FD57" s="518"/>
      <c r="FE57" s="518"/>
      <c r="FF57" s="518"/>
      <c r="FG57" s="518"/>
      <c r="FH57" s="518"/>
      <c r="FI57" s="518"/>
      <c r="FJ57" s="518"/>
      <c r="FK57" s="518"/>
      <c r="FL57" s="518"/>
      <c r="FM57" s="518"/>
      <c r="FN57" s="518"/>
      <c r="FO57" s="518"/>
      <c r="FP57" s="518"/>
      <c r="FQ57" s="518"/>
      <c r="FR57" s="518"/>
      <c r="FS57" s="518"/>
      <c r="FT57" s="518"/>
      <c r="FU57" s="518"/>
      <c r="FV57" s="518"/>
      <c r="FW57" s="518"/>
      <c r="FX57" s="518"/>
      <c r="FY57" s="518"/>
      <c r="FZ57" s="518"/>
      <c r="GA57" s="518"/>
      <c r="GB57" s="518"/>
      <c r="GC57" s="518"/>
      <c r="GD57" s="518"/>
      <c r="GE57" s="518"/>
      <c r="GF57" s="518"/>
      <c r="GG57" s="518"/>
      <c r="GH57" s="518"/>
      <c r="GI57" s="518"/>
      <c r="GJ57" s="518"/>
      <c r="GK57" s="518"/>
      <c r="GL57" s="518"/>
      <c r="GM57" s="518"/>
      <c r="GN57" s="518"/>
      <c r="GO57" s="518"/>
      <c r="GP57" s="518"/>
      <c r="GQ57" s="518"/>
      <c r="GR57" s="518"/>
      <c r="GS57" s="518"/>
      <c r="GT57" s="518"/>
      <c r="GU57" s="518"/>
      <c r="GV57" s="518"/>
      <c r="GW57" s="518"/>
      <c r="GX57" s="518"/>
      <c r="GY57" s="518"/>
      <c r="GZ57" s="518"/>
      <c r="HA57" s="518"/>
      <c r="HB57" s="518"/>
      <c r="HC57" s="518"/>
      <c r="HD57" s="518"/>
      <c r="HE57" s="518"/>
      <c r="HF57" s="518"/>
      <c r="HG57" s="518"/>
      <c r="HH57" s="518"/>
      <c r="HI57" s="518"/>
      <c r="HJ57" s="518"/>
      <c r="HK57" s="518"/>
      <c r="HL57" s="518"/>
      <c r="HM57" s="518"/>
      <c r="HN57" s="518"/>
      <c r="HO57" s="518"/>
      <c r="HP57" s="518"/>
      <c r="HQ57" s="518"/>
      <c r="HR57" s="518"/>
      <c r="HS57" s="518"/>
      <c r="HT57" s="518"/>
      <c r="HU57" s="518"/>
      <c r="HV57" s="518"/>
      <c r="HW57" s="518"/>
      <c r="HX57" s="518"/>
      <c r="HY57" s="518"/>
      <c r="HZ57" s="518"/>
      <c r="IA57" s="518"/>
      <c r="IB57" s="518"/>
      <c r="IC57" s="518"/>
      <c r="ID57" s="518"/>
      <c r="IE57" s="518"/>
      <c r="IF57" s="518"/>
      <c r="IG57" s="518"/>
      <c r="IH57" s="518"/>
      <c r="II57" s="518"/>
      <c r="IJ57" s="518"/>
      <c r="IK57" s="518"/>
      <c r="IL57" s="518"/>
      <c r="IM57" s="518"/>
      <c r="IN57" s="518"/>
      <c r="IO57" s="518"/>
      <c r="IP57" s="518"/>
      <c r="IQ57" s="518"/>
      <c r="IR57" s="518"/>
      <c r="IS57" s="518"/>
      <c r="IT57" s="518"/>
      <c r="IU57" s="518"/>
      <c r="IV57" s="518"/>
      <c r="IW57" s="518"/>
      <c r="IX57" s="518"/>
      <c r="IY57" s="518"/>
      <c r="IZ57" s="518"/>
      <c r="JA57" s="518"/>
      <c r="JB57" s="518"/>
      <c r="JC57" s="518"/>
      <c r="JD57" s="518"/>
      <c r="JE57" s="518"/>
      <c r="JF57" s="518"/>
      <c r="JG57" s="518"/>
      <c r="JH57" s="518"/>
      <c r="JI57" s="518"/>
      <c r="JJ57" s="518"/>
      <c r="JK57" s="518"/>
      <c r="JL57" s="518"/>
      <c r="JM57" s="518"/>
      <c r="JN57" s="518"/>
      <c r="JO57" s="518"/>
      <c r="JP57" s="518"/>
      <c r="JQ57" s="518"/>
      <c r="JR57" s="518"/>
      <c r="JS57" s="518"/>
      <c r="JT57" s="518"/>
      <c r="JU57" s="518"/>
      <c r="JV57" s="518"/>
      <c r="JW57" s="518"/>
      <c r="JX57" s="518"/>
      <c r="JY57" s="518"/>
      <c r="JZ57" s="518"/>
      <c r="KA57" s="518"/>
      <c r="KB57" s="518"/>
      <c r="KC57" s="518"/>
      <c r="KD57" s="518"/>
      <c r="KE57" s="518"/>
      <c r="KF57" s="518"/>
      <c r="KG57" s="518"/>
      <c r="KH57" s="518"/>
      <c r="KI57" s="518"/>
      <c r="KJ57" s="518"/>
      <c r="KK57" s="518"/>
      <c r="KL57" s="518"/>
      <c r="KM57" s="518"/>
      <c r="KN57" s="518"/>
      <c r="KO57" s="518"/>
      <c r="KP57" s="518"/>
      <c r="KQ57" s="518"/>
      <c r="KR57" s="518"/>
      <c r="KS57" s="518"/>
      <c r="KT57" s="518"/>
      <c r="KU57" s="518"/>
      <c r="KV57" s="518"/>
      <c r="KW57" s="518"/>
      <c r="KX57" s="518"/>
      <c r="KY57" s="518"/>
      <c r="KZ57" s="518"/>
      <c r="LA57" s="518"/>
      <c r="LB57" s="518"/>
      <c r="LC57" s="518"/>
      <c r="LD57" s="518"/>
      <c r="LE57" s="518"/>
      <c r="LF57" s="518"/>
      <c r="LG57" s="518"/>
      <c r="LH57" s="518"/>
      <c r="LI57" s="518"/>
      <c r="LJ57" s="518"/>
      <c r="LK57" s="518"/>
      <c r="LL57" s="518"/>
      <c r="LM57" s="518"/>
      <c r="LN57" s="518"/>
      <c r="LO57" s="518"/>
      <c r="LP57" s="518"/>
      <c r="LQ57" s="518"/>
      <c r="LR57" s="518"/>
      <c r="LS57" s="518"/>
      <c r="LT57" s="518"/>
      <c r="LU57" s="518"/>
      <c r="LV57" s="518"/>
      <c r="LW57" s="518"/>
      <c r="LX57" s="518"/>
      <c r="LY57" s="518"/>
      <c r="LZ57" s="518"/>
      <c r="MA57" s="518"/>
      <c r="MB57" s="518"/>
      <c r="MC57" s="518"/>
      <c r="MD57" s="518"/>
      <c r="ME57" s="518"/>
      <c r="MF57" s="518"/>
      <c r="MG57" s="518"/>
      <c r="MH57" s="518"/>
      <c r="MI57" s="518"/>
      <c r="MJ57" s="518"/>
      <c r="MK57" s="518"/>
      <c r="ML57" s="518"/>
      <c r="MM57" s="518"/>
      <c r="MN57" s="518"/>
      <c r="MO57" s="518"/>
      <c r="MP57" s="518"/>
      <c r="MQ57" s="518"/>
      <c r="MR57" s="518"/>
      <c r="MS57" s="518"/>
      <c r="MT57" s="518"/>
      <c r="MU57" s="518"/>
      <c r="MV57" s="518"/>
      <c r="MW57" s="518"/>
      <c r="MX57" s="518"/>
      <c r="MY57" s="518"/>
      <c r="MZ57" s="518"/>
      <c r="NA57" s="518"/>
      <c r="NB57" s="518"/>
      <c r="NC57" s="518"/>
      <c r="ND57" s="518"/>
      <c r="NE57" s="518"/>
      <c r="NF57" s="518"/>
      <c r="NG57" s="518"/>
      <c r="NH57" s="518"/>
      <c r="NI57" s="518"/>
      <c r="NJ57" s="518"/>
      <c r="NK57" s="518"/>
      <c r="NL57" s="518"/>
      <c r="NM57" s="518"/>
      <c r="NN57" s="518"/>
      <c r="NO57" s="518"/>
      <c r="NP57" s="518"/>
      <c r="NQ57" s="518"/>
      <c r="NR57" s="518"/>
      <c r="NS57" s="518"/>
      <c r="NT57" s="518"/>
      <c r="NU57" s="518"/>
      <c r="NV57" s="518"/>
      <c r="NW57" s="518"/>
      <c r="NX57" s="518"/>
      <c r="NY57" s="518"/>
      <c r="NZ57" s="518"/>
      <c r="OA57" s="518"/>
      <c r="OB57" s="518"/>
      <c r="OC57" s="518"/>
      <c r="OD57" s="518"/>
      <c r="OE57" s="518"/>
      <c r="OF57" s="518"/>
      <c r="OG57" s="518"/>
      <c r="OH57" s="518"/>
      <c r="OI57" s="518"/>
      <c r="OJ57" s="518"/>
      <c r="OK57" s="518"/>
      <c r="OL57" s="518"/>
      <c r="OM57" s="518"/>
      <c r="ON57" s="518"/>
      <c r="OO57" s="518"/>
      <c r="OP57" s="518"/>
      <c r="OQ57" s="518"/>
      <c r="OR57" s="518"/>
      <c r="OS57" s="518"/>
      <c r="OT57" s="518"/>
      <c r="OU57" s="518"/>
      <c r="OV57" s="518"/>
      <c r="OW57" s="518"/>
      <c r="OX57" s="518"/>
      <c r="OY57" s="518"/>
      <c r="OZ57" s="518"/>
      <c r="PA57" s="518"/>
      <c r="PB57" s="518"/>
      <c r="PC57" s="518"/>
      <c r="PD57" s="518"/>
      <c r="PE57" s="518"/>
      <c r="PF57" s="518"/>
      <c r="PG57" s="518"/>
      <c r="PH57" s="518"/>
      <c r="PI57" s="518"/>
      <c r="PJ57" s="518"/>
      <c r="PK57" s="518"/>
      <c r="PL57" s="518"/>
      <c r="PM57" s="518"/>
      <c r="PN57" s="518"/>
      <c r="PO57" s="518"/>
      <c r="PP57" s="518"/>
      <c r="PQ57" s="518"/>
      <c r="PR57" s="518"/>
      <c r="PS57" s="518"/>
      <c r="PT57" s="518"/>
      <c r="PU57" s="518"/>
      <c r="PV57" s="518"/>
      <c r="PW57" s="518"/>
      <c r="PX57" s="518"/>
      <c r="PY57" s="518"/>
      <c r="PZ57" s="518"/>
      <c r="QA57" s="518"/>
      <c r="QB57" s="518"/>
      <c r="QC57" s="518"/>
      <c r="QD57" s="518"/>
      <c r="QE57" s="518"/>
      <c r="QF57" s="518"/>
      <c r="QG57" s="518"/>
      <c r="QH57" s="518"/>
      <c r="QI57" s="518"/>
      <c r="QJ57" s="518"/>
      <c r="QK57" s="518"/>
      <c r="QL57" s="518"/>
      <c r="QM57" s="518"/>
      <c r="QN57" s="518"/>
      <c r="QO57" s="518"/>
      <c r="QP57" s="518"/>
      <c r="QQ57" s="518"/>
      <c r="QR57" s="518"/>
      <c r="QS57" s="518"/>
      <c r="QT57" s="518"/>
      <c r="QU57" s="518"/>
      <c r="QV57" s="518"/>
      <c r="QW57" s="518"/>
      <c r="QX57" s="518"/>
      <c r="QY57" s="518"/>
      <c r="QZ57" s="518"/>
      <c r="RA57" s="518"/>
      <c r="RB57" s="518"/>
      <c r="RC57" s="518"/>
      <c r="RD57" s="518"/>
      <c r="RE57" s="518"/>
      <c r="RF57" s="518"/>
      <c r="RG57" s="518"/>
      <c r="RH57" s="518"/>
      <c r="RI57" s="518"/>
      <c r="RJ57" s="518"/>
      <c r="RK57" s="518"/>
      <c r="RL57" s="518"/>
      <c r="RM57" s="518"/>
      <c r="RN57" s="518"/>
      <c r="RO57" s="518"/>
      <c r="RP57" s="518"/>
      <c r="RQ57" s="518"/>
      <c r="RR57" s="518"/>
      <c r="RS57" s="518"/>
      <c r="RT57" s="518"/>
      <c r="RU57" s="518"/>
      <c r="RV57" s="518"/>
      <c r="RW57" s="518"/>
      <c r="RX57" s="518"/>
      <c r="RY57" s="518"/>
      <c r="RZ57" s="518"/>
      <c r="SA57" s="518"/>
      <c r="SB57" s="518"/>
      <c r="SC57" s="518"/>
      <c r="SD57" s="518"/>
      <c r="SE57" s="518"/>
      <c r="SF57" s="518"/>
      <c r="SG57" s="518"/>
      <c r="SH57" s="518"/>
      <c r="SI57" s="518"/>
      <c r="SJ57" s="518"/>
      <c r="SK57" s="518"/>
      <c r="SL57" s="518"/>
      <c r="SM57" s="518"/>
      <c r="SN57" s="518"/>
      <c r="SO57" s="518"/>
      <c r="SP57" s="518"/>
      <c r="SQ57" s="518"/>
      <c r="SR57" s="518"/>
      <c r="SS57" s="518"/>
      <c r="ST57" s="518"/>
      <c r="SU57" s="518"/>
      <c r="SV57" s="518"/>
      <c r="SW57" s="518"/>
      <c r="SX57" s="518"/>
      <c r="SY57" s="518"/>
      <c r="SZ57" s="518"/>
      <c r="TA57" s="518"/>
      <c r="TB57" s="518"/>
      <c r="TC57" s="518"/>
      <c r="TD57" s="518"/>
      <c r="TE57" s="518"/>
      <c r="TF57" s="518"/>
      <c r="TG57" s="518"/>
      <c r="TH57" s="518"/>
      <c r="TI57" s="518"/>
      <c r="TJ57" s="518"/>
      <c r="TK57" s="518"/>
      <c r="TL57" s="518"/>
      <c r="TM57" s="518"/>
      <c r="TN57" s="518"/>
      <c r="TO57" s="518"/>
      <c r="TP57" s="518"/>
      <c r="TQ57" s="518"/>
      <c r="TR57" s="518"/>
      <c r="TS57" s="518"/>
      <c r="TT57" s="518"/>
      <c r="TU57" s="518"/>
      <c r="TV57" s="518"/>
      <c r="TW57" s="518"/>
      <c r="TX57" s="518"/>
      <c r="TY57" s="518"/>
      <c r="TZ57" s="518"/>
      <c r="UA57" s="518"/>
      <c r="UB57" s="518"/>
      <c r="UC57" s="518"/>
      <c r="UD57" s="518"/>
      <c r="UE57" s="518"/>
      <c r="UF57" s="518"/>
      <c r="UG57" s="518"/>
      <c r="UH57" s="518"/>
      <c r="UI57" s="518"/>
      <c r="UJ57" s="518"/>
      <c r="UK57" s="518"/>
      <c r="UL57" s="518"/>
      <c r="UM57" s="518"/>
      <c r="UN57" s="518"/>
      <c r="UO57" s="518"/>
      <c r="UP57" s="518"/>
      <c r="UQ57" s="518"/>
      <c r="UR57" s="518"/>
      <c r="US57" s="518"/>
      <c r="UT57" s="518"/>
      <c r="UU57" s="518"/>
      <c r="UV57" s="518"/>
      <c r="UW57" s="518"/>
      <c r="UX57" s="518"/>
      <c r="UY57" s="518"/>
      <c r="UZ57" s="518"/>
      <c r="VA57" s="518"/>
      <c r="VB57" s="518"/>
      <c r="VC57" s="518"/>
      <c r="VD57" s="518"/>
      <c r="VE57" s="518"/>
      <c r="VF57" s="518"/>
      <c r="VG57" s="518"/>
      <c r="VH57" s="518"/>
      <c r="VI57" s="518"/>
      <c r="VJ57" s="518"/>
      <c r="VK57" s="518"/>
      <c r="VL57" s="518"/>
      <c r="VM57" s="518"/>
      <c r="VN57" s="518"/>
      <c r="VO57" s="518"/>
      <c r="VP57" s="518"/>
      <c r="VQ57" s="518"/>
      <c r="VR57" s="518"/>
      <c r="VS57" s="518"/>
      <c r="VT57" s="518"/>
      <c r="VU57" s="518"/>
      <c r="VV57" s="518"/>
      <c r="VW57" s="518"/>
      <c r="VX57" s="518"/>
      <c r="VY57" s="518"/>
      <c r="VZ57" s="518"/>
      <c r="WA57" s="518"/>
      <c r="WB57" s="518"/>
      <c r="WC57" s="518"/>
      <c r="WD57" s="518"/>
      <c r="WE57" s="518"/>
      <c r="WF57" s="518"/>
      <c r="WG57" s="518"/>
      <c r="WH57" s="518"/>
      <c r="WI57" s="518"/>
      <c r="WJ57" s="518"/>
      <c r="WK57" s="518"/>
      <c r="WL57" s="518"/>
      <c r="WM57" s="518"/>
      <c r="WN57" s="518"/>
      <c r="WO57" s="518"/>
      <c r="WP57" s="518"/>
      <c r="WQ57" s="518"/>
      <c r="WR57" s="518"/>
      <c r="WS57" s="518"/>
      <c r="WT57" s="518"/>
      <c r="WU57" s="518"/>
      <c r="WV57" s="518"/>
      <c r="WW57" s="518"/>
      <c r="WX57" s="518"/>
      <c r="WY57" s="518"/>
      <c r="WZ57" s="518"/>
      <c r="XA57" s="518"/>
      <c r="XB57" s="518"/>
      <c r="XC57" s="518"/>
      <c r="XD57" s="518"/>
      <c r="XE57" s="518"/>
      <c r="XF57" s="518"/>
      <c r="XG57" s="518"/>
      <c r="XH57" s="518"/>
      <c r="XI57" s="518"/>
      <c r="XJ57" s="518"/>
      <c r="XK57" s="518"/>
      <c r="XL57" s="518"/>
      <c r="XM57" s="518"/>
      <c r="XN57" s="518"/>
      <c r="XO57" s="518"/>
      <c r="XP57" s="518"/>
      <c r="XQ57" s="518"/>
      <c r="XR57" s="518"/>
      <c r="XS57" s="518"/>
      <c r="XT57" s="518"/>
      <c r="XU57" s="518"/>
      <c r="XV57" s="518"/>
      <c r="XW57" s="518"/>
      <c r="XX57" s="518"/>
      <c r="XY57" s="518"/>
      <c r="XZ57" s="518"/>
      <c r="YA57" s="518"/>
      <c r="YB57" s="518"/>
      <c r="YC57" s="518"/>
      <c r="YD57" s="518"/>
      <c r="YE57" s="518"/>
      <c r="YF57" s="518"/>
      <c r="YG57" s="518"/>
      <c r="YH57" s="518"/>
      <c r="YI57" s="518"/>
      <c r="YJ57" s="518"/>
      <c r="YK57" s="518"/>
      <c r="YL57" s="518"/>
      <c r="YM57" s="518"/>
      <c r="YN57" s="518"/>
      <c r="YO57" s="518"/>
      <c r="YP57" s="518"/>
      <c r="YQ57" s="518"/>
      <c r="YR57" s="518"/>
      <c r="YS57" s="518"/>
      <c r="YT57" s="518"/>
      <c r="YU57" s="518"/>
      <c r="YV57" s="518"/>
      <c r="YW57" s="518"/>
      <c r="YX57" s="518"/>
      <c r="YY57" s="518"/>
      <c r="YZ57" s="518"/>
      <c r="ZA57" s="518"/>
      <c r="ZB57" s="518"/>
      <c r="ZC57" s="518"/>
      <c r="ZD57" s="518"/>
      <c r="ZE57" s="518"/>
      <c r="ZF57" s="518"/>
      <c r="ZG57" s="518"/>
      <c r="ZH57" s="518"/>
      <c r="ZI57" s="518"/>
      <c r="ZJ57" s="518"/>
      <c r="ZK57" s="518"/>
      <c r="ZL57" s="518"/>
      <c r="ZM57" s="518"/>
      <c r="ZN57" s="518"/>
      <c r="ZO57" s="518"/>
      <c r="ZP57" s="518"/>
      <c r="ZQ57" s="518"/>
      <c r="ZR57" s="518"/>
      <c r="ZS57" s="518"/>
      <c r="ZT57" s="518"/>
      <c r="ZU57" s="518"/>
      <c r="ZV57" s="518"/>
      <c r="ZW57" s="518"/>
      <c r="ZX57" s="518"/>
      <c r="ZY57" s="518"/>
      <c r="ZZ57" s="518"/>
      <c r="AAA57" s="518"/>
      <c r="AAB57" s="518"/>
      <c r="AAC57" s="518"/>
      <c r="AAD57" s="518"/>
      <c r="AAE57" s="518"/>
      <c r="AAF57" s="518"/>
      <c r="AAG57" s="518"/>
      <c r="AAH57" s="518"/>
      <c r="AAI57" s="518"/>
      <c r="AAJ57" s="518"/>
      <c r="AAK57" s="518"/>
      <c r="AAL57" s="518"/>
      <c r="AAM57" s="518"/>
      <c r="AAN57" s="518"/>
      <c r="AAO57" s="518"/>
      <c r="AAP57" s="518"/>
      <c r="AAQ57" s="518"/>
      <c r="AAR57" s="518"/>
      <c r="AAS57" s="518"/>
      <c r="AAT57" s="518"/>
      <c r="AAU57" s="518"/>
      <c r="AAV57" s="518"/>
      <c r="AAW57" s="518"/>
      <c r="AAX57" s="518"/>
      <c r="AAY57" s="518"/>
      <c r="AAZ57" s="518"/>
      <c r="ABA57" s="518"/>
      <c r="ABB57" s="518"/>
      <c r="ABC57" s="518"/>
      <c r="ABD57" s="518"/>
      <c r="ABE57" s="518"/>
      <c r="ABF57" s="518"/>
      <c r="ABG57" s="518"/>
      <c r="ABH57" s="518"/>
      <c r="ABI57" s="518"/>
      <c r="ABJ57" s="518"/>
      <c r="ABK57" s="518"/>
      <c r="ABL57" s="518"/>
      <c r="ABM57" s="518"/>
      <c r="ABN57" s="518"/>
      <c r="ABO57" s="518"/>
      <c r="ABP57" s="518"/>
      <c r="ABQ57" s="518"/>
      <c r="ABR57" s="518"/>
      <c r="ABS57" s="518"/>
      <c r="ABT57" s="518"/>
      <c r="ABU57" s="518"/>
      <c r="ABV57" s="518"/>
      <c r="ABW57" s="518"/>
      <c r="ABX57" s="518"/>
      <c r="ABY57" s="518"/>
      <c r="ABZ57" s="518"/>
      <c r="ACA57" s="518"/>
      <c r="ACB57" s="518"/>
      <c r="ACC57" s="518"/>
      <c r="ACD57" s="518"/>
      <c r="ACE57" s="518"/>
      <c r="ACF57" s="518"/>
      <c r="ACG57" s="518"/>
      <c r="ACH57" s="518"/>
      <c r="ACI57" s="518"/>
      <c r="ACJ57" s="518"/>
      <c r="ACK57" s="518"/>
      <c r="ACL57" s="518"/>
      <c r="ACM57" s="518"/>
      <c r="ACN57" s="518"/>
      <c r="ACO57" s="518"/>
      <c r="ACP57" s="518"/>
      <c r="ACQ57" s="518"/>
      <c r="ACR57" s="518"/>
      <c r="ACS57" s="518"/>
      <c r="ACT57" s="518"/>
      <c r="ACU57" s="518"/>
      <c r="ACV57" s="518"/>
      <c r="ACW57" s="518"/>
      <c r="ACX57" s="518"/>
      <c r="ACY57" s="518"/>
      <c r="ACZ57" s="518"/>
      <c r="ADA57" s="518"/>
      <c r="ADB57" s="518"/>
      <c r="ADC57" s="518"/>
      <c r="ADD57" s="518"/>
      <c r="ADE57" s="518"/>
      <c r="ADF57" s="518"/>
      <c r="ADG57" s="518"/>
      <c r="ADH57" s="518"/>
      <c r="ADI57" s="518"/>
      <c r="ADJ57" s="518"/>
      <c r="ADK57" s="518"/>
      <c r="ADL57" s="518"/>
      <c r="ADM57" s="518"/>
      <c r="ADN57" s="518"/>
      <c r="ADO57" s="518"/>
      <c r="ADP57" s="518"/>
      <c r="ADQ57" s="518"/>
      <c r="ADR57" s="518"/>
      <c r="ADS57" s="518"/>
      <c r="ADT57" s="518"/>
      <c r="ADU57" s="518"/>
      <c r="ADV57" s="518"/>
      <c r="ADW57" s="518"/>
      <c r="ADX57" s="518"/>
      <c r="ADY57" s="518"/>
      <c r="ADZ57" s="518"/>
      <c r="AEA57" s="518"/>
      <c r="AEB57" s="518"/>
      <c r="AEC57" s="518"/>
      <c r="AED57" s="518"/>
      <c r="AEE57" s="518"/>
      <c r="AEF57" s="518"/>
      <c r="AEG57" s="518"/>
      <c r="AEH57" s="518"/>
      <c r="AEI57" s="518"/>
      <c r="AEJ57" s="518"/>
      <c r="AEK57" s="518"/>
      <c r="AEL57" s="518"/>
      <c r="AEM57" s="518"/>
      <c r="AEN57" s="518"/>
      <c r="AEO57" s="518"/>
      <c r="AEP57" s="518"/>
      <c r="AEQ57" s="518"/>
      <c r="AER57" s="518"/>
      <c r="AES57" s="518"/>
      <c r="AET57" s="518"/>
      <c r="AEU57" s="518"/>
      <c r="AEV57" s="518"/>
      <c r="AEW57" s="518"/>
      <c r="AEX57" s="518"/>
      <c r="AEY57" s="518"/>
      <c r="AEZ57" s="518"/>
      <c r="AFA57" s="518"/>
      <c r="AFB57" s="518"/>
      <c r="AFC57" s="518"/>
      <c r="AFD57" s="518"/>
      <c r="AFE57" s="518"/>
      <c r="AFF57" s="518"/>
      <c r="AFG57" s="518"/>
      <c r="AFH57" s="518"/>
      <c r="AFI57" s="518"/>
      <c r="AFJ57" s="518"/>
      <c r="AFK57" s="518"/>
      <c r="AFL57" s="518"/>
      <c r="AFM57" s="518"/>
      <c r="AFN57" s="518"/>
      <c r="AFO57" s="518"/>
      <c r="AFP57" s="518"/>
      <c r="AFQ57" s="518"/>
      <c r="AFR57" s="518"/>
      <c r="AFS57" s="518"/>
      <c r="AFT57" s="518"/>
      <c r="AFU57" s="518"/>
      <c r="AFV57" s="518"/>
      <c r="AFW57" s="518"/>
      <c r="AFX57" s="518"/>
      <c r="AFY57" s="518"/>
      <c r="AFZ57" s="518"/>
      <c r="AGA57" s="518"/>
      <c r="AGB57" s="518"/>
      <c r="AGC57" s="518"/>
      <c r="AGD57" s="518"/>
      <c r="AGE57" s="518"/>
      <c r="AGF57" s="518"/>
      <c r="AGG57" s="518"/>
      <c r="AGH57" s="518"/>
      <c r="AGI57" s="518"/>
      <c r="AGJ57" s="518"/>
      <c r="AGK57" s="518"/>
      <c r="AGL57" s="518"/>
      <c r="AGM57" s="518"/>
      <c r="AGN57" s="518"/>
      <c r="AGO57" s="518"/>
      <c r="AGP57" s="518"/>
      <c r="AGQ57" s="518"/>
      <c r="AGR57" s="518"/>
      <c r="AGS57" s="518"/>
      <c r="AGT57" s="518"/>
      <c r="AGU57" s="518"/>
      <c r="AGV57" s="518"/>
      <c r="AGW57" s="518"/>
      <c r="AGX57" s="518"/>
      <c r="AGY57" s="518"/>
      <c r="AGZ57" s="518"/>
      <c r="AHA57" s="518"/>
      <c r="AHB57" s="518"/>
      <c r="AHC57" s="518"/>
      <c r="AHD57" s="518"/>
      <c r="AHE57" s="518"/>
      <c r="AHF57" s="518"/>
      <c r="AHG57" s="518"/>
      <c r="AHH57" s="518"/>
      <c r="AHI57" s="518"/>
      <c r="AHJ57" s="518"/>
      <c r="AHK57" s="518"/>
      <c r="AHL57" s="518"/>
      <c r="AHM57" s="518"/>
      <c r="AHN57" s="518"/>
      <c r="AHO57" s="518"/>
      <c r="AHP57" s="518"/>
      <c r="AHQ57" s="518"/>
      <c r="AHR57" s="518"/>
      <c r="AHS57" s="518"/>
      <c r="AHT57" s="518"/>
      <c r="AHU57" s="518"/>
      <c r="AHV57" s="518"/>
      <c r="AHW57" s="518"/>
      <c r="AHX57" s="518"/>
      <c r="AHY57" s="518"/>
      <c r="AHZ57" s="518"/>
      <c r="AIA57" s="518"/>
      <c r="AIB57" s="518"/>
      <c r="AIC57" s="518"/>
      <c r="AID57" s="518"/>
      <c r="AIE57" s="518"/>
      <c r="AIF57" s="518"/>
      <c r="AIG57" s="518"/>
      <c r="AIH57" s="518"/>
      <c r="AII57" s="518"/>
      <c r="AIJ57" s="518"/>
      <c r="AIK57" s="518"/>
      <c r="AIL57" s="518"/>
      <c r="AIM57" s="518"/>
      <c r="AIN57" s="518"/>
      <c r="AIO57" s="518"/>
      <c r="AIP57" s="518"/>
      <c r="AIQ57" s="518"/>
      <c r="AIR57" s="518"/>
      <c r="AIS57" s="518"/>
      <c r="AIT57" s="518"/>
      <c r="AIU57" s="518"/>
      <c r="AIV57" s="518"/>
      <c r="AIW57" s="518"/>
      <c r="AIX57" s="518"/>
      <c r="AIY57" s="518"/>
      <c r="AIZ57" s="518"/>
      <c r="AJA57" s="518"/>
      <c r="AJB57" s="518"/>
      <c r="AJC57" s="518"/>
      <c r="AJD57" s="518"/>
      <c r="AJE57" s="518"/>
      <c r="AJF57" s="518"/>
      <c r="AJG57" s="518"/>
      <c r="AJH57" s="518"/>
      <c r="AJI57" s="518"/>
      <c r="AJJ57" s="518"/>
      <c r="AJK57" s="518"/>
      <c r="AJL57" s="518"/>
      <c r="AJM57" s="518"/>
      <c r="AJN57" s="518"/>
      <c r="AJO57" s="518"/>
      <c r="AJP57" s="518"/>
      <c r="AJQ57" s="518"/>
      <c r="AJR57" s="518"/>
      <c r="AJS57" s="518"/>
      <c r="AJT57" s="518"/>
      <c r="AJU57" s="518"/>
      <c r="AJV57" s="518"/>
      <c r="AJW57" s="518"/>
      <c r="AJX57" s="518"/>
      <c r="AJY57" s="518"/>
      <c r="AJZ57" s="518"/>
      <c r="AKA57" s="518"/>
      <c r="AKB57" s="518"/>
      <c r="AKC57" s="518"/>
      <c r="AKD57" s="518"/>
      <c r="AKE57" s="518"/>
      <c r="AKF57" s="518"/>
      <c r="AKG57" s="518"/>
      <c r="AKH57" s="518"/>
      <c r="AKI57" s="518"/>
      <c r="AKJ57" s="518"/>
      <c r="AKK57" s="518"/>
      <c r="AKL57" s="518"/>
      <c r="AKM57" s="518"/>
      <c r="AKN57" s="518"/>
      <c r="AKO57" s="518"/>
      <c r="AKP57" s="518"/>
      <c r="AKQ57" s="518"/>
      <c r="AKR57" s="518"/>
      <c r="AKS57" s="518"/>
      <c r="AKT57" s="518"/>
      <c r="AKU57" s="518"/>
      <c r="AKV57" s="518"/>
      <c r="AKW57" s="518"/>
      <c r="AKX57" s="518"/>
      <c r="AKY57" s="518"/>
      <c r="AKZ57" s="518"/>
      <c r="ALA57" s="518"/>
      <c r="ALB57" s="518"/>
      <c r="ALC57" s="518"/>
      <c r="ALD57" s="518"/>
      <c r="ALE57" s="518"/>
      <c r="ALF57" s="518"/>
      <c r="ALG57" s="518"/>
      <c r="ALH57" s="518"/>
      <c r="ALI57" s="518"/>
      <c r="ALJ57" s="518"/>
      <c r="ALK57" s="518"/>
      <c r="ALL57" s="518"/>
      <c r="ALM57" s="518"/>
      <c r="ALN57" s="518"/>
      <c r="ALO57" s="518"/>
      <c r="ALP57" s="518"/>
      <c r="ALQ57" s="518"/>
      <c r="ALR57" s="518"/>
      <c r="ALS57" s="518"/>
      <c r="ALT57" s="518"/>
      <c r="ALU57" s="518"/>
      <c r="ALV57" s="518"/>
      <c r="ALW57" s="518"/>
      <c r="ALX57" s="518"/>
      <c r="ALY57" s="518"/>
      <c r="ALZ57" s="518"/>
      <c r="AMA57" s="518"/>
      <c r="AMB57" s="518"/>
      <c r="AMC57" s="518"/>
      <c r="AMD57" s="518"/>
      <c r="AME57" s="518"/>
      <c r="AMF57" s="518"/>
      <c r="AMG57" s="518"/>
      <c r="AMH57" s="518"/>
    </row>
    <row r="58" spans="2:1022" s="514" customFormat="1" ht="28" customHeight="1" x14ac:dyDescent="0.3">
      <c r="B58" s="890">
        <v>1</v>
      </c>
      <c r="C58" s="563" t="s">
        <v>140</v>
      </c>
      <c r="D58" s="564"/>
      <c r="E58" s="564"/>
      <c r="F58" s="565">
        <v>2005</v>
      </c>
      <c r="G58" s="565" t="s">
        <v>5</v>
      </c>
      <c r="H58" s="876" t="s">
        <v>125</v>
      </c>
      <c r="I58" s="876"/>
      <c r="J58" s="536">
        <v>0.87</v>
      </c>
      <c r="K58" s="536">
        <v>7.26</v>
      </c>
      <c r="L58" s="536">
        <v>8.1300000000000008</v>
      </c>
      <c r="M58" s="570">
        <v>1</v>
      </c>
      <c r="N58" s="898">
        <v>1</v>
      </c>
      <c r="O58" s="898"/>
      <c r="P58" s="880" t="s">
        <v>422</v>
      </c>
      <c r="Q58" s="880"/>
      <c r="R58" s="892">
        <f>IF(B58=1,20,IF(B58=2,18,IF(B58=3,16,IF(B58&gt;19,0,19-B58))))</f>
        <v>20</v>
      </c>
      <c r="S58" s="537"/>
      <c r="T58" s="538"/>
      <c r="U58" s="535"/>
      <c r="V58" s="518"/>
      <c r="W58" s="518"/>
      <c r="X58" s="518"/>
      <c r="Y58" s="518"/>
      <c r="Z58" s="518"/>
      <c r="AA58" s="518"/>
      <c r="AB58" s="518"/>
      <c r="AC58" s="518"/>
      <c r="AD58" s="518"/>
      <c r="AE58" s="518"/>
      <c r="AF58" s="518"/>
      <c r="AG58" s="518"/>
      <c r="AH58" s="518"/>
      <c r="AI58" s="518"/>
      <c r="AJ58" s="518"/>
      <c r="AK58" s="518"/>
      <c r="AL58" s="518"/>
      <c r="AM58" s="518"/>
      <c r="AN58" s="518"/>
      <c r="AO58" s="518"/>
      <c r="AP58" s="518"/>
      <c r="AQ58" s="518"/>
      <c r="AR58" s="518"/>
      <c r="AS58" s="518"/>
      <c r="AT58" s="518"/>
      <c r="AU58" s="518"/>
      <c r="AV58" s="518"/>
      <c r="AW58" s="518"/>
      <c r="AX58" s="518"/>
      <c r="AY58" s="518"/>
      <c r="AZ58" s="518"/>
      <c r="BA58" s="518"/>
      <c r="BB58" s="518"/>
      <c r="BC58" s="518"/>
      <c r="BD58" s="518"/>
      <c r="BE58" s="518"/>
      <c r="BF58" s="518"/>
      <c r="BG58" s="518"/>
      <c r="BH58" s="518"/>
      <c r="BI58" s="518"/>
      <c r="BJ58" s="518"/>
      <c r="BK58" s="518"/>
      <c r="BL58" s="518"/>
      <c r="BM58" s="518"/>
      <c r="BN58" s="518"/>
      <c r="BO58" s="518"/>
      <c r="BP58" s="518"/>
      <c r="BQ58" s="518"/>
      <c r="BR58" s="518"/>
      <c r="BS58" s="518"/>
      <c r="BT58" s="518"/>
      <c r="BU58" s="518"/>
      <c r="BV58" s="518"/>
      <c r="BW58" s="518"/>
      <c r="BX58" s="518"/>
      <c r="BY58" s="518"/>
      <c r="BZ58" s="518"/>
      <c r="CA58" s="518"/>
      <c r="CB58" s="518"/>
      <c r="CC58" s="518"/>
      <c r="CD58" s="518"/>
      <c r="CE58" s="518"/>
      <c r="CF58" s="518"/>
      <c r="CG58" s="518"/>
      <c r="CH58" s="518"/>
      <c r="CI58" s="518"/>
      <c r="CJ58" s="518"/>
      <c r="CK58" s="518"/>
      <c r="CL58" s="518"/>
      <c r="CM58" s="518"/>
      <c r="CN58" s="518"/>
      <c r="CO58" s="518"/>
      <c r="CP58" s="518"/>
      <c r="CQ58" s="518"/>
      <c r="CR58" s="518"/>
      <c r="CS58" s="518"/>
      <c r="CT58" s="518"/>
      <c r="CU58" s="518"/>
      <c r="CV58" s="518"/>
      <c r="CW58" s="518"/>
      <c r="CX58" s="518"/>
      <c r="CY58" s="518"/>
      <c r="CZ58" s="518"/>
      <c r="DA58" s="518"/>
      <c r="DB58" s="518"/>
      <c r="DC58" s="518"/>
      <c r="DD58" s="518"/>
      <c r="DE58" s="518"/>
      <c r="DF58" s="518"/>
      <c r="DG58" s="518"/>
      <c r="DH58" s="518"/>
      <c r="DI58" s="518"/>
      <c r="DJ58" s="518"/>
      <c r="DK58" s="518"/>
      <c r="DL58" s="518"/>
      <c r="DM58" s="518"/>
      <c r="DN58" s="518"/>
      <c r="DO58" s="518"/>
      <c r="DP58" s="518"/>
      <c r="DQ58" s="518"/>
      <c r="DR58" s="518"/>
      <c r="DS58" s="518"/>
      <c r="DT58" s="518"/>
      <c r="DU58" s="518"/>
      <c r="DV58" s="518"/>
      <c r="DW58" s="518"/>
      <c r="DX58" s="518"/>
      <c r="DY58" s="518"/>
      <c r="DZ58" s="518"/>
      <c r="EA58" s="518"/>
      <c r="EB58" s="518"/>
      <c r="EC58" s="518"/>
      <c r="ED58" s="518"/>
      <c r="EE58" s="518"/>
      <c r="EF58" s="518"/>
      <c r="EG58" s="518"/>
      <c r="EH58" s="518"/>
      <c r="EI58" s="518"/>
      <c r="EJ58" s="518"/>
      <c r="EK58" s="518"/>
      <c r="EL58" s="518"/>
      <c r="EM58" s="518"/>
      <c r="EN58" s="518"/>
      <c r="EO58" s="518"/>
      <c r="EP58" s="518"/>
      <c r="EQ58" s="518"/>
      <c r="ER58" s="518"/>
      <c r="ES58" s="518"/>
      <c r="ET58" s="518"/>
      <c r="EU58" s="518"/>
      <c r="EV58" s="518"/>
      <c r="EW58" s="518"/>
      <c r="EX58" s="518"/>
      <c r="EY58" s="518"/>
      <c r="EZ58" s="518"/>
      <c r="FA58" s="518"/>
      <c r="FB58" s="518"/>
      <c r="FC58" s="518"/>
      <c r="FD58" s="518"/>
      <c r="FE58" s="518"/>
      <c r="FF58" s="518"/>
      <c r="FG58" s="518"/>
      <c r="FH58" s="518"/>
      <c r="FI58" s="518"/>
      <c r="FJ58" s="518"/>
      <c r="FK58" s="518"/>
      <c r="FL58" s="518"/>
      <c r="FM58" s="518"/>
      <c r="FN58" s="518"/>
      <c r="FO58" s="518"/>
      <c r="FP58" s="518"/>
      <c r="FQ58" s="518"/>
      <c r="FR58" s="518"/>
      <c r="FS58" s="518"/>
      <c r="FT58" s="518"/>
      <c r="FU58" s="518"/>
      <c r="FV58" s="518"/>
      <c r="FW58" s="518"/>
      <c r="FX58" s="518"/>
      <c r="FY58" s="518"/>
      <c r="FZ58" s="518"/>
      <c r="GA58" s="518"/>
      <c r="GB58" s="518"/>
      <c r="GC58" s="518"/>
      <c r="GD58" s="518"/>
      <c r="GE58" s="518"/>
      <c r="GF58" s="518"/>
      <c r="GG58" s="518"/>
      <c r="GH58" s="518"/>
      <c r="GI58" s="518"/>
      <c r="GJ58" s="518"/>
      <c r="GK58" s="518"/>
      <c r="GL58" s="518"/>
      <c r="GM58" s="518"/>
      <c r="GN58" s="518"/>
      <c r="GO58" s="518"/>
      <c r="GP58" s="518"/>
      <c r="GQ58" s="518"/>
      <c r="GR58" s="518"/>
      <c r="GS58" s="518"/>
      <c r="GT58" s="518"/>
      <c r="GU58" s="518"/>
      <c r="GV58" s="518"/>
      <c r="GW58" s="518"/>
      <c r="GX58" s="518"/>
      <c r="GY58" s="518"/>
      <c r="GZ58" s="518"/>
      <c r="HA58" s="518"/>
      <c r="HB58" s="518"/>
      <c r="HC58" s="518"/>
      <c r="HD58" s="518"/>
      <c r="HE58" s="518"/>
      <c r="HF58" s="518"/>
      <c r="HG58" s="518"/>
      <c r="HH58" s="518"/>
      <c r="HI58" s="518"/>
      <c r="HJ58" s="518"/>
      <c r="HK58" s="518"/>
      <c r="HL58" s="518"/>
      <c r="HM58" s="518"/>
      <c r="HN58" s="518"/>
      <c r="HO58" s="518"/>
      <c r="HP58" s="518"/>
      <c r="HQ58" s="518"/>
      <c r="HR58" s="518"/>
      <c r="HS58" s="518"/>
      <c r="HT58" s="518"/>
      <c r="HU58" s="518"/>
      <c r="HV58" s="518"/>
      <c r="HW58" s="518"/>
      <c r="HX58" s="518"/>
      <c r="HY58" s="518"/>
      <c r="HZ58" s="518"/>
      <c r="IA58" s="518"/>
      <c r="IB58" s="518"/>
      <c r="IC58" s="518"/>
      <c r="ID58" s="518"/>
      <c r="IE58" s="518"/>
      <c r="IF58" s="518"/>
      <c r="IG58" s="518"/>
      <c r="IH58" s="518"/>
      <c r="II58" s="518"/>
      <c r="IJ58" s="518"/>
      <c r="IK58" s="518"/>
      <c r="IL58" s="518"/>
      <c r="IM58" s="518"/>
      <c r="IN58" s="518"/>
      <c r="IO58" s="518"/>
      <c r="IP58" s="518"/>
      <c r="IQ58" s="518"/>
      <c r="IR58" s="518"/>
      <c r="IS58" s="518"/>
      <c r="IT58" s="518"/>
      <c r="IU58" s="518"/>
      <c r="IV58" s="518"/>
      <c r="IW58" s="518"/>
      <c r="IX58" s="518"/>
      <c r="IY58" s="518"/>
      <c r="IZ58" s="518"/>
      <c r="JA58" s="518"/>
      <c r="JB58" s="518"/>
      <c r="JC58" s="518"/>
      <c r="JD58" s="518"/>
      <c r="JE58" s="518"/>
      <c r="JF58" s="518"/>
      <c r="JG58" s="518"/>
      <c r="JH58" s="518"/>
      <c r="JI58" s="518"/>
      <c r="JJ58" s="518"/>
      <c r="JK58" s="518"/>
      <c r="JL58" s="518"/>
      <c r="JM58" s="518"/>
      <c r="JN58" s="518"/>
      <c r="JO58" s="518"/>
      <c r="JP58" s="518"/>
      <c r="JQ58" s="518"/>
      <c r="JR58" s="518"/>
      <c r="JS58" s="518"/>
      <c r="JT58" s="518"/>
      <c r="JU58" s="518"/>
      <c r="JV58" s="518"/>
      <c r="JW58" s="518"/>
      <c r="JX58" s="518"/>
      <c r="JY58" s="518"/>
      <c r="JZ58" s="518"/>
      <c r="KA58" s="518"/>
      <c r="KB58" s="518"/>
      <c r="KC58" s="518"/>
      <c r="KD58" s="518"/>
      <c r="KE58" s="518"/>
      <c r="KF58" s="518"/>
      <c r="KG58" s="518"/>
      <c r="KH58" s="518"/>
      <c r="KI58" s="518"/>
      <c r="KJ58" s="518"/>
      <c r="KK58" s="518"/>
      <c r="KL58" s="518"/>
      <c r="KM58" s="518"/>
      <c r="KN58" s="518"/>
      <c r="KO58" s="518"/>
      <c r="KP58" s="518"/>
      <c r="KQ58" s="518"/>
      <c r="KR58" s="518"/>
      <c r="KS58" s="518"/>
      <c r="KT58" s="518"/>
      <c r="KU58" s="518"/>
      <c r="KV58" s="518"/>
      <c r="KW58" s="518"/>
      <c r="KX58" s="518"/>
      <c r="KY58" s="518"/>
      <c r="KZ58" s="518"/>
      <c r="LA58" s="518"/>
      <c r="LB58" s="518"/>
      <c r="LC58" s="518"/>
      <c r="LD58" s="518"/>
      <c r="LE58" s="518"/>
      <c r="LF58" s="518"/>
      <c r="LG58" s="518"/>
      <c r="LH58" s="518"/>
      <c r="LI58" s="518"/>
      <c r="LJ58" s="518"/>
      <c r="LK58" s="518"/>
      <c r="LL58" s="518"/>
      <c r="LM58" s="518"/>
      <c r="LN58" s="518"/>
      <c r="LO58" s="518"/>
      <c r="LP58" s="518"/>
      <c r="LQ58" s="518"/>
      <c r="LR58" s="518"/>
      <c r="LS58" s="518"/>
      <c r="LT58" s="518"/>
      <c r="LU58" s="518"/>
      <c r="LV58" s="518"/>
      <c r="LW58" s="518"/>
      <c r="LX58" s="518"/>
      <c r="LY58" s="518"/>
      <c r="LZ58" s="518"/>
      <c r="MA58" s="518"/>
      <c r="MB58" s="518"/>
      <c r="MC58" s="518"/>
      <c r="MD58" s="518"/>
      <c r="ME58" s="518"/>
      <c r="MF58" s="518"/>
      <c r="MG58" s="518"/>
      <c r="MH58" s="518"/>
      <c r="MI58" s="518"/>
      <c r="MJ58" s="518"/>
      <c r="MK58" s="518"/>
      <c r="ML58" s="518"/>
      <c r="MM58" s="518"/>
      <c r="MN58" s="518"/>
      <c r="MO58" s="518"/>
      <c r="MP58" s="518"/>
      <c r="MQ58" s="518"/>
      <c r="MR58" s="518"/>
      <c r="MS58" s="518"/>
      <c r="MT58" s="518"/>
      <c r="MU58" s="518"/>
      <c r="MV58" s="518"/>
      <c r="MW58" s="518"/>
      <c r="MX58" s="518"/>
      <c r="MY58" s="518"/>
      <c r="MZ58" s="518"/>
      <c r="NA58" s="518"/>
      <c r="NB58" s="518"/>
      <c r="NC58" s="518"/>
      <c r="ND58" s="518"/>
      <c r="NE58" s="518"/>
      <c r="NF58" s="518"/>
      <c r="NG58" s="518"/>
      <c r="NH58" s="518"/>
      <c r="NI58" s="518"/>
      <c r="NJ58" s="518"/>
      <c r="NK58" s="518"/>
      <c r="NL58" s="518"/>
      <c r="NM58" s="518"/>
      <c r="NN58" s="518"/>
      <c r="NO58" s="518"/>
      <c r="NP58" s="518"/>
      <c r="NQ58" s="518"/>
      <c r="NR58" s="518"/>
      <c r="NS58" s="518"/>
      <c r="NT58" s="518"/>
      <c r="NU58" s="518"/>
      <c r="NV58" s="518"/>
      <c r="NW58" s="518"/>
      <c r="NX58" s="518"/>
      <c r="NY58" s="518"/>
      <c r="NZ58" s="518"/>
      <c r="OA58" s="518"/>
      <c r="OB58" s="518"/>
      <c r="OC58" s="518"/>
      <c r="OD58" s="518"/>
      <c r="OE58" s="518"/>
      <c r="OF58" s="518"/>
      <c r="OG58" s="518"/>
      <c r="OH58" s="518"/>
      <c r="OI58" s="518"/>
      <c r="OJ58" s="518"/>
      <c r="OK58" s="518"/>
      <c r="OL58" s="518"/>
      <c r="OM58" s="518"/>
      <c r="ON58" s="518"/>
      <c r="OO58" s="518"/>
      <c r="OP58" s="518"/>
      <c r="OQ58" s="518"/>
      <c r="OR58" s="518"/>
      <c r="OS58" s="518"/>
      <c r="OT58" s="518"/>
      <c r="OU58" s="518"/>
      <c r="OV58" s="518"/>
      <c r="OW58" s="518"/>
      <c r="OX58" s="518"/>
      <c r="OY58" s="518"/>
      <c r="OZ58" s="518"/>
      <c r="PA58" s="518"/>
      <c r="PB58" s="518"/>
      <c r="PC58" s="518"/>
      <c r="PD58" s="518"/>
      <c r="PE58" s="518"/>
      <c r="PF58" s="518"/>
      <c r="PG58" s="518"/>
      <c r="PH58" s="518"/>
      <c r="PI58" s="518"/>
      <c r="PJ58" s="518"/>
      <c r="PK58" s="518"/>
      <c r="PL58" s="518"/>
      <c r="PM58" s="518"/>
      <c r="PN58" s="518"/>
      <c r="PO58" s="518"/>
      <c r="PP58" s="518"/>
      <c r="PQ58" s="518"/>
      <c r="PR58" s="518"/>
      <c r="PS58" s="518"/>
      <c r="PT58" s="518"/>
      <c r="PU58" s="518"/>
      <c r="PV58" s="518"/>
      <c r="PW58" s="518"/>
      <c r="PX58" s="518"/>
      <c r="PY58" s="518"/>
      <c r="PZ58" s="518"/>
      <c r="QA58" s="518"/>
      <c r="QB58" s="518"/>
      <c r="QC58" s="518"/>
      <c r="QD58" s="518"/>
      <c r="QE58" s="518"/>
      <c r="QF58" s="518"/>
      <c r="QG58" s="518"/>
      <c r="QH58" s="518"/>
      <c r="QI58" s="518"/>
      <c r="QJ58" s="518"/>
      <c r="QK58" s="518"/>
      <c r="QL58" s="518"/>
      <c r="QM58" s="518"/>
      <c r="QN58" s="518"/>
      <c r="QO58" s="518"/>
      <c r="QP58" s="518"/>
      <c r="QQ58" s="518"/>
      <c r="QR58" s="518"/>
      <c r="QS58" s="518"/>
      <c r="QT58" s="518"/>
      <c r="QU58" s="518"/>
      <c r="QV58" s="518"/>
      <c r="QW58" s="518"/>
      <c r="QX58" s="518"/>
      <c r="QY58" s="518"/>
      <c r="QZ58" s="518"/>
      <c r="RA58" s="518"/>
      <c r="RB58" s="518"/>
      <c r="RC58" s="518"/>
      <c r="RD58" s="518"/>
      <c r="RE58" s="518"/>
      <c r="RF58" s="518"/>
      <c r="RG58" s="518"/>
      <c r="RH58" s="518"/>
      <c r="RI58" s="518"/>
      <c r="RJ58" s="518"/>
      <c r="RK58" s="518"/>
      <c r="RL58" s="518"/>
      <c r="RM58" s="518"/>
      <c r="RN58" s="518"/>
      <c r="RO58" s="518"/>
      <c r="RP58" s="518"/>
      <c r="RQ58" s="518"/>
      <c r="RR58" s="518"/>
      <c r="RS58" s="518"/>
      <c r="RT58" s="518"/>
      <c r="RU58" s="518"/>
      <c r="RV58" s="518"/>
      <c r="RW58" s="518"/>
      <c r="RX58" s="518"/>
      <c r="RY58" s="518"/>
      <c r="RZ58" s="518"/>
      <c r="SA58" s="518"/>
      <c r="SB58" s="518"/>
      <c r="SC58" s="518"/>
      <c r="SD58" s="518"/>
      <c r="SE58" s="518"/>
      <c r="SF58" s="518"/>
      <c r="SG58" s="518"/>
      <c r="SH58" s="518"/>
      <c r="SI58" s="518"/>
      <c r="SJ58" s="518"/>
      <c r="SK58" s="518"/>
      <c r="SL58" s="518"/>
      <c r="SM58" s="518"/>
      <c r="SN58" s="518"/>
      <c r="SO58" s="518"/>
      <c r="SP58" s="518"/>
      <c r="SQ58" s="518"/>
      <c r="SR58" s="518"/>
      <c r="SS58" s="518"/>
      <c r="ST58" s="518"/>
      <c r="SU58" s="518"/>
      <c r="SV58" s="518"/>
      <c r="SW58" s="518"/>
      <c r="SX58" s="518"/>
      <c r="SY58" s="518"/>
      <c r="SZ58" s="518"/>
      <c r="TA58" s="518"/>
      <c r="TB58" s="518"/>
      <c r="TC58" s="518"/>
      <c r="TD58" s="518"/>
      <c r="TE58" s="518"/>
      <c r="TF58" s="518"/>
      <c r="TG58" s="518"/>
      <c r="TH58" s="518"/>
      <c r="TI58" s="518"/>
      <c r="TJ58" s="518"/>
      <c r="TK58" s="518"/>
      <c r="TL58" s="518"/>
      <c r="TM58" s="518"/>
      <c r="TN58" s="518"/>
      <c r="TO58" s="518"/>
      <c r="TP58" s="518"/>
      <c r="TQ58" s="518"/>
      <c r="TR58" s="518"/>
      <c r="TS58" s="518"/>
      <c r="TT58" s="518"/>
      <c r="TU58" s="518"/>
      <c r="TV58" s="518"/>
      <c r="TW58" s="518"/>
      <c r="TX58" s="518"/>
      <c r="TY58" s="518"/>
      <c r="TZ58" s="518"/>
      <c r="UA58" s="518"/>
      <c r="UB58" s="518"/>
      <c r="UC58" s="518"/>
      <c r="UD58" s="518"/>
      <c r="UE58" s="518"/>
      <c r="UF58" s="518"/>
      <c r="UG58" s="518"/>
      <c r="UH58" s="518"/>
      <c r="UI58" s="518"/>
      <c r="UJ58" s="518"/>
      <c r="UK58" s="518"/>
      <c r="UL58" s="518"/>
      <c r="UM58" s="518"/>
      <c r="UN58" s="518"/>
      <c r="UO58" s="518"/>
      <c r="UP58" s="518"/>
      <c r="UQ58" s="518"/>
      <c r="UR58" s="518"/>
      <c r="US58" s="518"/>
      <c r="UT58" s="518"/>
      <c r="UU58" s="518"/>
      <c r="UV58" s="518"/>
      <c r="UW58" s="518"/>
      <c r="UX58" s="518"/>
      <c r="UY58" s="518"/>
      <c r="UZ58" s="518"/>
      <c r="VA58" s="518"/>
      <c r="VB58" s="518"/>
      <c r="VC58" s="518"/>
      <c r="VD58" s="518"/>
      <c r="VE58" s="518"/>
      <c r="VF58" s="518"/>
      <c r="VG58" s="518"/>
      <c r="VH58" s="518"/>
      <c r="VI58" s="518"/>
      <c r="VJ58" s="518"/>
      <c r="VK58" s="518"/>
      <c r="VL58" s="518"/>
      <c r="VM58" s="518"/>
      <c r="VN58" s="518"/>
      <c r="VO58" s="518"/>
      <c r="VP58" s="518"/>
      <c r="VQ58" s="518"/>
      <c r="VR58" s="518"/>
      <c r="VS58" s="518"/>
      <c r="VT58" s="518"/>
      <c r="VU58" s="518"/>
      <c r="VV58" s="518"/>
      <c r="VW58" s="518"/>
      <c r="VX58" s="518"/>
      <c r="VY58" s="518"/>
      <c r="VZ58" s="518"/>
      <c r="WA58" s="518"/>
      <c r="WB58" s="518"/>
      <c r="WC58" s="518"/>
      <c r="WD58" s="518"/>
      <c r="WE58" s="518"/>
      <c r="WF58" s="518"/>
      <c r="WG58" s="518"/>
      <c r="WH58" s="518"/>
      <c r="WI58" s="518"/>
      <c r="WJ58" s="518"/>
      <c r="WK58" s="518"/>
      <c r="WL58" s="518"/>
      <c r="WM58" s="518"/>
      <c r="WN58" s="518"/>
      <c r="WO58" s="518"/>
      <c r="WP58" s="518"/>
      <c r="WQ58" s="518"/>
      <c r="WR58" s="518"/>
      <c r="WS58" s="518"/>
      <c r="WT58" s="518"/>
      <c r="WU58" s="518"/>
      <c r="WV58" s="518"/>
      <c r="WW58" s="518"/>
      <c r="WX58" s="518"/>
      <c r="WY58" s="518"/>
      <c r="WZ58" s="518"/>
      <c r="XA58" s="518"/>
      <c r="XB58" s="518"/>
      <c r="XC58" s="518"/>
      <c r="XD58" s="518"/>
      <c r="XE58" s="518"/>
      <c r="XF58" s="518"/>
      <c r="XG58" s="518"/>
      <c r="XH58" s="518"/>
      <c r="XI58" s="518"/>
      <c r="XJ58" s="518"/>
      <c r="XK58" s="518"/>
      <c r="XL58" s="518"/>
      <c r="XM58" s="518"/>
      <c r="XN58" s="518"/>
      <c r="XO58" s="518"/>
      <c r="XP58" s="518"/>
      <c r="XQ58" s="518"/>
      <c r="XR58" s="518"/>
      <c r="XS58" s="518"/>
      <c r="XT58" s="518"/>
      <c r="XU58" s="518"/>
      <c r="XV58" s="518"/>
      <c r="XW58" s="518"/>
      <c r="XX58" s="518"/>
      <c r="XY58" s="518"/>
      <c r="XZ58" s="518"/>
      <c r="YA58" s="518"/>
      <c r="YB58" s="518"/>
      <c r="YC58" s="518"/>
      <c r="YD58" s="518"/>
      <c r="YE58" s="518"/>
      <c r="YF58" s="518"/>
      <c r="YG58" s="518"/>
      <c r="YH58" s="518"/>
      <c r="YI58" s="518"/>
      <c r="YJ58" s="518"/>
      <c r="YK58" s="518"/>
      <c r="YL58" s="518"/>
      <c r="YM58" s="518"/>
      <c r="YN58" s="518"/>
      <c r="YO58" s="518"/>
      <c r="YP58" s="518"/>
      <c r="YQ58" s="518"/>
      <c r="YR58" s="518"/>
      <c r="YS58" s="518"/>
      <c r="YT58" s="518"/>
      <c r="YU58" s="518"/>
      <c r="YV58" s="518"/>
      <c r="YW58" s="518"/>
      <c r="YX58" s="518"/>
      <c r="YY58" s="518"/>
      <c r="YZ58" s="518"/>
      <c r="ZA58" s="518"/>
      <c r="ZB58" s="518"/>
      <c r="ZC58" s="518"/>
      <c r="ZD58" s="518"/>
      <c r="ZE58" s="518"/>
      <c r="ZF58" s="518"/>
      <c r="ZG58" s="518"/>
      <c r="ZH58" s="518"/>
      <c r="ZI58" s="518"/>
      <c r="ZJ58" s="518"/>
      <c r="ZK58" s="518"/>
      <c r="ZL58" s="518"/>
      <c r="ZM58" s="518"/>
      <c r="ZN58" s="518"/>
      <c r="ZO58" s="518"/>
      <c r="ZP58" s="518"/>
      <c r="ZQ58" s="518"/>
      <c r="ZR58" s="518"/>
      <c r="ZS58" s="518"/>
      <c r="ZT58" s="518"/>
      <c r="ZU58" s="518"/>
      <c r="ZV58" s="518"/>
      <c r="ZW58" s="518"/>
      <c r="ZX58" s="518"/>
      <c r="ZY58" s="518"/>
      <c r="ZZ58" s="518"/>
      <c r="AAA58" s="518"/>
      <c r="AAB58" s="518"/>
      <c r="AAC58" s="518"/>
      <c r="AAD58" s="518"/>
      <c r="AAE58" s="518"/>
      <c r="AAF58" s="518"/>
      <c r="AAG58" s="518"/>
      <c r="AAH58" s="518"/>
      <c r="AAI58" s="518"/>
      <c r="AAJ58" s="518"/>
      <c r="AAK58" s="518"/>
      <c r="AAL58" s="518"/>
      <c r="AAM58" s="518"/>
      <c r="AAN58" s="518"/>
      <c r="AAO58" s="518"/>
      <c r="AAP58" s="518"/>
      <c r="AAQ58" s="518"/>
      <c r="AAR58" s="518"/>
      <c r="AAS58" s="518"/>
      <c r="AAT58" s="518"/>
      <c r="AAU58" s="518"/>
      <c r="AAV58" s="518"/>
      <c r="AAW58" s="518"/>
      <c r="AAX58" s="518"/>
      <c r="AAY58" s="518"/>
      <c r="AAZ58" s="518"/>
      <c r="ABA58" s="518"/>
      <c r="ABB58" s="518"/>
      <c r="ABC58" s="518"/>
      <c r="ABD58" s="518"/>
      <c r="ABE58" s="518"/>
      <c r="ABF58" s="518"/>
      <c r="ABG58" s="518"/>
      <c r="ABH58" s="518"/>
      <c r="ABI58" s="518"/>
      <c r="ABJ58" s="518"/>
      <c r="ABK58" s="518"/>
      <c r="ABL58" s="518"/>
      <c r="ABM58" s="518"/>
      <c r="ABN58" s="518"/>
      <c r="ABO58" s="518"/>
      <c r="ABP58" s="518"/>
      <c r="ABQ58" s="518"/>
      <c r="ABR58" s="518"/>
      <c r="ABS58" s="518"/>
      <c r="ABT58" s="518"/>
      <c r="ABU58" s="518"/>
      <c r="ABV58" s="518"/>
      <c r="ABW58" s="518"/>
      <c r="ABX58" s="518"/>
      <c r="ABY58" s="518"/>
      <c r="ABZ58" s="518"/>
      <c r="ACA58" s="518"/>
      <c r="ACB58" s="518"/>
      <c r="ACC58" s="518"/>
      <c r="ACD58" s="518"/>
      <c r="ACE58" s="518"/>
      <c r="ACF58" s="518"/>
      <c r="ACG58" s="518"/>
      <c r="ACH58" s="518"/>
      <c r="ACI58" s="518"/>
      <c r="ACJ58" s="518"/>
      <c r="ACK58" s="518"/>
      <c r="ACL58" s="518"/>
      <c r="ACM58" s="518"/>
      <c r="ACN58" s="518"/>
      <c r="ACO58" s="518"/>
      <c r="ACP58" s="518"/>
      <c r="ACQ58" s="518"/>
      <c r="ACR58" s="518"/>
      <c r="ACS58" s="518"/>
      <c r="ACT58" s="518"/>
      <c r="ACU58" s="518"/>
      <c r="ACV58" s="518"/>
      <c r="ACW58" s="518"/>
      <c r="ACX58" s="518"/>
      <c r="ACY58" s="518"/>
      <c r="ACZ58" s="518"/>
      <c r="ADA58" s="518"/>
      <c r="ADB58" s="518"/>
      <c r="ADC58" s="518"/>
      <c r="ADD58" s="518"/>
      <c r="ADE58" s="518"/>
      <c r="ADF58" s="518"/>
      <c r="ADG58" s="518"/>
      <c r="ADH58" s="518"/>
      <c r="ADI58" s="518"/>
      <c r="ADJ58" s="518"/>
      <c r="ADK58" s="518"/>
      <c r="ADL58" s="518"/>
      <c r="ADM58" s="518"/>
      <c r="ADN58" s="518"/>
      <c r="ADO58" s="518"/>
      <c r="ADP58" s="518"/>
      <c r="ADQ58" s="518"/>
      <c r="ADR58" s="518"/>
      <c r="ADS58" s="518"/>
      <c r="ADT58" s="518"/>
      <c r="ADU58" s="518"/>
      <c r="ADV58" s="518"/>
      <c r="ADW58" s="518"/>
      <c r="ADX58" s="518"/>
      <c r="ADY58" s="518"/>
      <c r="ADZ58" s="518"/>
      <c r="AEA58" s="518"/>
      <c r="AEB58" s="518"/>
      <c r="AEC58" s="518"/>
      <c r="AED58" s="518"/>
      <c r="AEE58" s="518"/>
      <c r="AEF58" s="518"/>
      <c r="AEG58" s="518"/>
      <c r="AEH58" s="518"/>
      <c r="AEI58" s="518"/>
      <c r="AEJ58" s="518"/>
      <c r="AEK58" s="518"/>
      <c r="AEL58" s="518"/>
      <c r="AEM58" s="518"/>
      <c r="AEN58" s="518"/>
      <c r="AEO58" s="518"/>
      <c r="AEP58" s="518"/>
      <c r="AEQ58" s="518"/>
      <c r="AER58" s="518"/>
      <c r="AES58" s="518"/>
      <c r="AET58" s="518"/>
      <c r="AEU58" s="518"/>
      <c r="AEV58" s="518"/>
      <c r="AEW58" s="518"/>
      <c r="AEX58" s="518"/>
      <c r="AEY58" s="518"/>
      <c r="AEZ58" s="518"/>
      <c r="AFA58" s="518"/>
      <c r="AFB58" s="518"/>
      <c r="AFC58" s="518"/>
      <c r="AFD58" s="518"/>
      <c r="AFE58" s="518"/>
      <c r="AFF58" s="518"/>
      <c r="AFG58" s="518"/>
      <c r="AFH58" s="518"/>
      <c r="AFI58" s="518"/>
      <c r="AFJ58" s="518"/>
      <c r="AFK58" s="518"/>
      <c r="AFL58" s="518"/>
      <c r="AFM58" s="518"/>
      <c r="AFN58" s="518"/>
      <c r="AFO58" s="518"/>
      <c r="AFP58" s="518"/>
      <c r="AFQ58" s="518"/>
      <c r="AFR58" s="518"/>
      <c r="AFS58" s="518"/>
      <c r="AFT58" s="518"/>
      <c r="AFU58" s="518"/>
      <c r="AFV58" s="518"/>
      <c r="AFW58" s="518"/>
      <c r="AFX58" s="518"/>
      <c r="AFY58" s="518"/>
      <c r="AFZ58" s="518"/>
      <c r="AGA58" s="518"/>
      <c r="AGB58" s="518"/>
      <c r="AGC58" s="518"/>
      <c r="AGD58" s="518"/>
      <c r="AGE58" s="518"/>
      <c r="AGF58" s="518"/>
      <c r="AGG58" s="518"/>
      <c r="AGH58" s="518"/>
      <c r="AGI58" s="518"/>
      <c r="AGJ58" s="518"/>
      <c r="AGK58" s="518"/>
      <c r="AGL58" s="518"/>
      <c r="AGM58" s="518"/>
      <c r="AGN58" s="518"/>
      <c r="AGO58" s="518"/>
      <c r="AGP58" s="518"/>
      <c r="AGQ58" s="518"/>
      <c r="AGR58" s="518"/>
      <c r="AGS58" s="518"/>
      <c r="AGT58" s="518"/>
      <c r="AGU58" s="518"/>
      <c r="AGV58" s="518"/>
      <c r="AGW58" s="518"/>
      <c r="AGX58" s="518"/>
      <c r="AGY58" s="518"/>
      <c r="AGZ58" s="518"/>
      <c r="AHA58" s="518"/>
      <c r="AHB58" s="518"/>
      <c r="AHC58" s="518"/>
      <c r="AHD58" s="518"/>
      <c r="AHE58" s="518"/>
      <c r="AHF58" s="518"/>
      <c r="AHG58" s="518"/>
      <c r="AHH58" s="518"/>
      <c r="AHI58" s="518"/>
      <c r="AHJ58" s="518"/>
      <c r="AHK58" s="518"/>
      <c r="AHL58" s="518"/>
      <c r="AHM58" s="518"/>
      <c r="AHN58" s="518"/>
      <c r="AHO58" s="518"/>
      <c r="AHP58" s="518"/>
      <c r="AHQ58" s="518"/>
      <c r="AHR58" s="518"/>
      <c r="AHS58" s="518"/>
      <c r="AHT58" s="518"/>
      <c r="AHU58" s="518"/>
      <c r="AHV58" s="518"/>
      <c r="AHW58" s="518"/>
      <c r="AHX58" s="518"/>
      <c r="AHY58" s="518"/>
      <c r="AHZ58" s="518"/>
      <c r="AIA58" s="518"/>
      <c r="AIB58" s="518"/>
      <c r="AIC58" s="518"/>
      <c r="AID58" s="518"/>
      <c r="AIE58" s="518"/>
      <c r="AIF58" s="518"/>
      <c r="AIG58" s="518"/>
      <c r="AIH58" s="518"/>
      <c r="AII58" s="518"/>
      <c r="AIJ58" s="518"/>
      <c r="AIK58" s="518"/>
      <c r="AIL58" s="518"/>
      <c r="AIM58" s="518"/>
      <c r="AIN58" s="518"/>
      <c r="AIO58" s="518"/>
      <c r="AIP58" s="518"/>
      <c r="AIQ58" s="518"/>
      <c r="AIR58" s="518"/>
      <c r="AIS58" s="518"/>
      <c r="AIT58" s="518"/>
      <c r="AIU58" s="518"/>
      <c r="AIV58" s="518"/>
      <c r="AIW58" s="518"/>
      <c r="AIX58" s="518"/>
      <c r="AIY58" s="518"/>
      <c r="AIZ58" s="518"/>
      <c r="AJA58" s="518"/>
      <c r="AJB58" s="518"/>
      <c r="AJC58" s="518"/>
      <c r="AJD58" s="518"/>
      <c r="AJE58" s="518"/>
      <c r="AJF58" s="518"/>
      <c r="AJG58" s="518"/>
      <c r="AJH58" s="518"/>
      <c r="AJI58" s="518"/>
      <c r="AJJ58" s="518"/>
      <c r="AJK58" s="518"/>
      <c r="AJL58" s="518"/>
      <c r="AJM58" s="518"/>
      <c r="AJN58" s="518"/>
      <c r="AJO58" s="518"/>
      <c r="AJP58" s="518"/>
      <c r="AJQ58" s="518"/>
      <c r="AJR58" s="518"/>
      <c r="AJS58" s="518"/>
      <c r="AJT58" s="518"/>
      <c r="AJU58" s="518"/>
      <c r="AJV58" s="518"/>
      <c r="AJW58" s="518"/>
      <c r="AJX58" s="518"/>
      <c r="AJY58" s="518"/>
      <c r="AJZ58" s="518"/>
      <c r="AKA58" s="518"/>
      <c r="AKB58" s="518"/>
      <c r="AKC58" s="518"/>
      <c r="AKD58" s="518"/>
      <c r="AKE58" s="518"/>
      <c r="AKF58" s="518"/>
      <c r="AKG58" s="518"/>
      <c r="AKH58" s="518"/>
      <c r="AKI58" s="518"/>
      <c r="AKJ58" s="518"/>
      <c r="AKK58" s="518"/>
      <c r="AKL58" s="518"/>
      <c r="AKM58" s="518"/>
      <c r="AKN58" s="518"/>
      <c r="AKO58" s="518"/>
      <c r="AKP58" s="518"/>
      <c r="AKQ58" s="518"/>
      <c r="AKR58" s="518"/>
      <c r="AKS58" s="518"/>
      <c r="AKT58" s="518"/>
      <c r="AKU58" s="518"/>
      <c r="AKV58" s="518"/>
      <c r="AKW58" s="518"/>
      <c r="AKX58" s="518"/>
      <c r="AKY58" s="518"/>
      <c r="AKZ58" s="518"/>
      <c r="ALA58" s="518"/>
      <c r="ALB58" s="518"/>
      <c r="ALC58" s="518"/>
      <c r="ALD58" s="518"/>
      <c r="ALE58" s="518"/>
      <c r="ALF58" s="518"/>
      <c r="ALG58" s="518"/>
      <c r="ALH58" s="518"/>
      <c r="ALI58" s="518"/>
      <c r="ALJ58" s="518"/>
      <c r="ALK58" s="518"/>
      <c r="ALL58" s="518"/>
      <c r="ALM58" s="518"/>
      <c r="ALN58" s="518"/>
      <c r="ALO58" s="518"/>
      <c r="ALP58" s="518"/>
      <c r="ALQ58" s="518"/>
      <c r="ALR58" s="518"/>
      <c r="ALS58" s="518"/>
      <c r="ALT58" s="518"/>
      <c r="ALU58" s="518"/>
      <c r="ALV58" s="518"/>
      <c r="ALW58" s="518"/>
      <c r="ALX58" s="518"/>
      <c r="ALY58" s="518"/>
      <c r="ALZ58" s="518"/>
      <c r="AMA58" s="518"/>
      <c r="AMB58" s="518"/>
      <c r="AMC58" s="518"/>
      <c r="AMD58" s="518"/>
      <c r="AME58" s="518"/>
      <c r="AMF58" s="518"/>
      <c r="AMG58" s="518"/>
      <c r="AMH58" s="518"/>
    </row>
    <row r="59" spans="2:1022" s="514" customFormat="1" ht="19" customHeight="1" thickBot="1" x14ac:dyDescent="0.35">
      <c r="B59" s="897"/>
      <c r="C59" s="553" t="s">
        <v>230</v>
      </c>
      <c r="D59" s="553"/>
      <c r="E59" s="553"/>
      <c r="F59" s="554">
        <v>2009</v>
      </c>
      <c r="G59" s="554" t="s">
        <v>267</v>
      </c>
      <c r="H59" s="878" t="s">
        <v>125</v>
      </c>
      <c r="I59" s="878"/>
      <c r="J59" s="539">
        <v>0.87</v>
      </c>
      <c r="K59" s="539">
        <v>7.26</v>
      </c>
      <c r="L59" s="539">
        <v>8.1300000000000008</v>
      </c>
      <c r="M59" s="555">
        <v>1</v>
      </c>
      <c r="N59" s="899">
        <v>1</v>
      </c>
      <c r="O59" s="899"/>
      <c r="P59" s="556" t="s">
        <v>410</v>
      </c>
      <c r="Q59" s="556"/>
      <c r="R59" s="901"/>
      <c r="S59" s="537"/>
      <c r="T59" s="538"/>
      <c r="U59" s="518"/>
      <c r="V59" s="518"/>
      <c r="W59" s="518"/>
      <c r="X59" s="518"/>
      <c r="Y59" s="518"/>
      <c r="Z59" s="518"/>
      <c r="AA59" s="518"/>
      <c r="AB59" s="518"/>
      <c r="AC59" s="518"/>
      <c r="AD59" s="518"/>
      <c r="AE59" s="518"/>
      <c r="AF59" s="518"/>
      <c r="AG59" s="518"/>
      <c r="AH59" s="518"/>
      <c r="AI59" s="518"/>
      <c r="AJ59" s="518"/>
      <c r="AK59" s="518"/>
      <c r="AL59" s="518"/>
      <c r="AM59" s="518"/>
      <c r="AN59" s="518"/>
      <c r="AO59" s="518"/>
      <c r="AP59" s="518"/>
      <c r="AQ59" s="518"/>
      <c r="AR59" s="518"/>
      <c r="AS59" s="518"/>
      <c r="AT59" s="518"/>
      <c r="AU59" s="518"/>
      <c r="AV59" s="518"/>
      <c r="AW59" s="518"/>
      <c r="AX59" s="518"/>
      <c r="AY59" s="518"/>
      <c r="AZ59" s="518"/>
      <c r="BA59" s="518"/>
      <c r="BB59" s="518"/>
      <c r="BC59" s="518"/>
      <c r="BD59" s="518"/>
      <c r="BE59" s="518"/>
      <c r="BF59" s="518"/>
      <c r="BG59" s="518"/>
      <c r="BH59" s="518"/>
      <c r="BI59" s="518"/>
      <c r="BJ59" s="518"/>
      <c r="BK59" s="518"/>
      <c r="BL59" s="518"/>
      <c r="BM59" s="518"/>
      <c r="BN59" s="518"/>
      <c r="BO59" s="518"/>
      <c r="BP59" s="518"/>
      <c r="BQ59" s="518"/>
      <c r="BR59" s="518"/>
      <c r="BS59" s="518"/>
      <c r="BT59" s="518"/>
      <c r="BU59" s="518"/>
      <c r="BV59" s="518"/>
      <c r="BW59" s="518"/>
      <c r="BX59" s="518"/>
      <c r="BY59" s="518"/>
      <c r="BZ59" s="518"/>
      <c r="CA59" s="518"/>
      <c r="CB59" s="518"/>
      <c r="CC59" s="518"/>
      <c r="CD59" s="518"/>
      <c r="CE59" s="518"/>
      <c r="CF59" s="518"/>
      <c r="CG59" s="518"/>
      <c r="CH59" s="518"/>
      <c r="CI59" s="518"/>
      <c r="CJ59" s="518"/>
      <c r="CK59" s="518"/>
      <c r="CL59" s="518"/>
      <c r="CM59" s="518"/>
      <c r="CN59" s="518"/>
      <c r="CO59" s="518"/>
      <c r="CP59" s="518"/>
      <c r="CQ59" s="518"/>
      <c r="CR59" s="518"/>
      <c r="CS59" s="518"/>
      <c r="CT59" s="518"/>
      <c r="CU59" s="518"/>
      <c r="CV59" s="518"/>
      <c r="CW59" s="518"/>
      <c r="CX59" s="518"/>
      <c r="CY59" s="518"/>
      <c r="CZ59" s="518"/>
      <c r="DA59" s="518"/>
      <c r="DB59" s="518"/>
      <c r="DC59" s="518"/>
      <c r="DD59" s="518"/>
      <c r="DE59" s="518"/>
      <c r="DF59" s="518"/>
      <c r="DG59" s="518"/>
      <c r="DH59" s="518"/>
      <c r="DI59" s="518"/>
      <c r="DJ59" s="518"/>
      <c r="DK59" s="518"/>
      <c r="DL59" s="518"/>
      <c r="DM59" s="518"/>
      <c r="DN59" s="518"/>
      <c r="DO59" s="518"/>
      <c r="DP59" s="518"/>
      <c r="DQ59" s="518"/>
      <c r="DR59" s="518"/>
      <c r="DS59" s="518"/>
      <c r="DT59" s="518"/>
      <c r="DU59" s="518"/>
      <c r="DV59" s="518"/>
      <c r="DW59" s="518"/>
      <c r="DX59" s="518"/>
      <c r="DY59" s="518"/>
      <c r="DZ59" s="518"/>
      <c r="EA59" s="518"/>
      <c r="EB59" s="518"/>
      <c r="EC59" s="518"/>
      <c r="ED59" s="518"/>
      <c r="EE59" s="518"/>
      <c r="EF59" s="518"/>
      <c r="EG59" s="518"/>
      <c r="EH59" s="518"/>
      <c r="EI59" s="518"/>
      <c r="EJ59" s="518"/>
      <c r="EK59" s="518"/>
      <c r="EL59" s="518"/>
      <c r="EM59" s="518"/>
      <c r="EN59" s="518"/>
      <c r="EO59" s="518"/>
      <c r="EP59" s="518"/>
      <c r="EQ59" s="518"/>
      <c r="ER59" s="518"/>
      <c r="ES59" s="518"/>
      <c r="ET59" s="518"/>
      <c r="EU59" s="518"/>
      <c r="EV59" s="518"/>
      <c r="EW59" s="518"/>
      <c r="EX59" s="518"/>
      <c r="EY59" s="518"/>
      <c r="EZ59" s="518"/>
      <c r="FA59" s="518"/>
      <c r="FB59" s="518"/>
      <c r="FC59" s="518"/>
      <c r="FD59" s="518"/>
      <c r="FE59" s="518"/>
      <c r="FF59" s="518"/>
      <c r="FG59" s="518"/>
      <c r="FH59" s="518"/>
      <c r="FI59" s="518"/>
      <c r="FJ59" s="518"/>
      <c r="FK59" s="518"/>
      <c r="FL59" s="518"/>
      <c r="FM59" s="518"/>
      <c r="FN59" s="518"/>
      <c r="FO59" s="518"/>
      <c r="FP59" s="518"/>
      <c r="FQ59" s="518"/>
      <c r="FR59" s="518"/>
      <c r="FS59" s="518"/>
      <c r="FT59" s="518"/>
      <c r="FU59" s="518"/>
      <c r="FV59" s="518"/>
      <c r="FW59" s="518"/>
      <c r="FX59" s="518"/>
      <c r="FY59" s="518"/>
      <c r="FZ59" s="518"/>
      <c r="GA59" s="518"/>
      <c r="GB59" s="518"/>
      <c r="GC59" s="518"/>
      <c r="GD59" s="518"/>
      <c r="GE59" s="518"/>
      <c r="GF59" s="518"/>
      <c r="GG59" s="518"/>
      <c r="GH59" s="518"/>
      <c r="GI59" s="518"/>
      <c r="GJ59" s="518"/>
      <c r="GK59" s="518"/>
      <c r="GL59" s="518"/>
      <c r="GM59" s="518"/>
      <c r="GN59" s="518"/>
      <c r="GO59" s="518"/>
      <c r="GP59" s="518"/>
      <c r="GQ59" s="518"/>
      <c r="GR59" s="518"/>
      <c r="GS59" s="518"/>
      <c r="GT59" s="518"/>
      <c r="GU59" s="518"/>
      <c r="GV59" s="518"/>
      <c r="GW59" s="518"/>
      <c r="GX59" s="518"/>
      <c r="GY59" s="518"/>
      <c r="GZ59" s="518"/>
      <c r="HA59" s="518"/>
      <c r="HB59" s="518"/>
      <c r="HC59" s="518"/>
      <c r="HD59" s="518"/>
      <c r="HE59" s="518"/>
      <c r="HF59" s="518"/>
      <c r="HG59" s="518"/>
      <c r="HH59" s="518"/>
      <c r="HI59" s="518"/>
      <c r="HJ59" s="518"/>
      <c r="HK59" s="518"/>
      <c r="HL59" s="518"/>
      <c r="HM59" s="518"/>
      <c r="HN59" s="518"/>
      <c r="HO59" s="518"/>
      <c r="HP59" s="518"/>
      <c r="HQ59" s="518"/>
      <c r="HR59" s="518"/>
      <c r="HS59" s="518"/>
      <c r="HT59" s="518"/>
      <c r="HU59" s="518"/>
      <c r="HV59" s="518"/>
      <c r="HW59" s="518"/>
      <c r="HX59" s="518"/>
      <c r="HY59" s="518"/>
      <c r="HZ59" s="518"/>
      <c r="IA59" s="518"/>
      <c r="IB59" s="518"/>
      <c r="IC59" s="518"/>
      <c r="ID59" s="518"/>
      <c r="IE59" s="518"/>
      <c r="IF59" s="518"/>
      <c r="IG59" s="518"/>
      <c r="IH59" s="518"/>
      <c r="II59" s="518"/>
      <c r="IJ59" s="518"/>
      <c r="IK59" s="518"/>
      <c r="IL59" s="518"/>
      <c r="IM59" s="518"/>
      <c r="IN59" s="518"/>
      <c r="IO59" s="518"/>
      <c r="IP59" s="518"/>
      <c r="IQ59" s="518"/>
      <c r="IR59" s="518"/>
      <c r="IS59" s="518"/>
      <c r="IT59" s="518"/>
      <c r="IU59" s="518"/>
      <c r="IV59" s="518"/>
      <c r="IW59" s="518"/>
      <c r="IX59" s="518"/>
      <c r="IY59" s="518"/>
      <c r="IZ59" s="518"/>
      <c r="JA59" s="518"/>
      <c r="JB59" s="518"/>
      <c r="JC59" s="518"/>
      <c r="JD59" s="518"/>
      <c r="JE59" s="518"/>
      <c r="JF59" s="518"/>
      <c r="JG59" s="518"/>
      <c r="JH59" s="518"/>
      <c r="JI59" s="518"/>
      <c r="JJ59" s="518"/>
      <c r="JK59" s="518"/>
      <c r="JL59" s="518"/>
      <c r="JM59" s="518"/>
      <c r="JN59" s="518"/>
      <c r="JO59" s="518"/>
      <c r="JP59" s="518"/>
      <c r="JQ59" s="518"/>
      <c r="JR59" s="518"/>
      <c r="JS59" s="518"/>
      <c r="JT59" s="518"/>
      <c r="JU59" s="518"/>
      <c r="JV59" s="518"/>
      <c r="JW59" s="518"/>
      <c r="JX59" s="518"/>
      <c r="JY59" s="518"/>
      <c r="JZ59" s="518"/>
      <c r="KA59" s="518"/>
      <c r="KB59" s="518"/>
      <c r="KC59" s="518"/>
      <c r="KD59" s="518"/>
      <c r="KE59" s="518"/>
      <c r="KF59" s="518"/>
      <c r="KG59" s="518"/>
      <c r="KH59" s="518"/>
      <c r="KI59" s="518"/>
      <c r="KJ59" s="518"/>
      <c r="KK59" s="518"/>
      <c r="KL59" s="518"/>
      <c r="KM59" s="518"/>
      <c r="KN59" s="518"/>
      <c r="KO59" s="518"/>
      <c r="KP59" s="518"/>
      <c r="KQ59" s="518"/>
      <c r="KR59" s="518"/>
      <c r="KS59" s="518"/>
      <c r="KT59" s="518"/>
      <c r="KU59" s="518"/>
      <c r="KV59" s="518"/>
      <c r="KW59" s="518"/>
      <c r="KX59" s="518"/>
      <c r="KY59" s="518"/>
      <c r="KZ59" s="518"/>
      <c r="LA59" s="518"/>
      <c r="LB59" s="518"/>
      <c r="LC59" s="518"/>
      <c r="LD59" s="518"/>
      <c r="LE59" s="518"/>
      <c r="LF59" s="518"/>
      <c r="LG59" s="518"/>
      <c r="LH59" s="518"/>
      <c r="LI59" s="518"/>
      <c r="LJ59" s="518"/>
      <c r="LK59" s="518"/>
      <c r="LL59" s="518"/>
      <c r="LM59" s="518"/>
      <c r="LN59" s="518"/>
      <c r="LO59" s="518"/>
      <c r="LP59" s="518"/>
      <c r="LQ59" s="518"/>
      <c r="LR59" s="518"/>
      <c r="LS59" s="518"/>
      <c r="LT59" s="518"/>
      <c r="LU59" s="518"/>
      <c r="LV59" s="518"/>
      <c r="LW59" s="518"/>
      <c r="LX59" s="518"/>
      <c r="LY59" s="518"/>
      <c r="LZ59" s="518"/>
      <c r="MA59" s="518"/>
      <c r="MB59" s="518"/>
      <c r="MC59" s="518"/>
      <c r="MD59" s="518"/>
      <c r="ME59" s="518"/>
      <c r="MF59" s="518"/>
      <c r="MG59" s="518"/>
      <c r="MH59" s="518"/>
      <c r="MI59" s="518"/>
      <c r="MJ59" s="518"/>
      <c r="MK59" s="518"/>
      <c r="ML59" s="518"/>
      <c r="MM59" s="518"/>
      <c r="MN59" s="518"/>
      <c r="MO59" s="518"/>
      <c r="MP59" s="518"/>
      <c r="MQ59" s="518"/>
      <c r="MR59" s="518"/>
      <c r="MS59" s="518"/>
      <c r="MT59" s="518"/>
      <c r="MU59" s="518"/>
      <c r="MV59" s="518"/>
      <c r="MW59" s="518"/>
      <c r="MX59" s="518"/>
      <c r="MY59" s="518"/>
      <c r="MZ59" s="518"/>
      <c r="NA59" s="518"/>
      <c r="NB59" s="518"/>
      <c r="NC59" s="518"/>
      <c r="ND59" s="518"/>
      <c r="NE59" s="518"/>
      <c r="NF59" s="518"/>
      <c r="NG59" s="518"/>
      <c r="NH59" s="518"/>
      <c r="NI59" s="518"/>
      <c r="NJ59" s="518"/>
      <c r="NK59" s="518"/>
      <c r="NL59" s="518"/>
      <c r="NM59" s="518"/>
      <c r="NN59" s="518"/>
      <c r="NO59" s="518"/>
      <c r="NP59" s="518"/>
      <c r="NQ59" s="518"/>
      <c r="NR59" s="518"/>
      <c r="NS59" s="518"/>
      <c r="NT59" s="518"/>
      <c r="NU59" s="518"/>
      <c r="NV59" s="518"/>
      <c r="NW59" s="518"/>
      <c r="NX59" s="518"/>
      <c r="NY59" s="518"/>
      <c r="NZ59" s="518"/>
      <c r="OA59" s="518"/>
      <c r="OB59" s="518"/>
      <c r="OC59" s="518"/>
      <c r="OD59" s="518"/>
      <c r="OE59" s="518"/>
      <c r="OF59" s="518"/>
      <c r="OG59" s="518"/>
      <c r="OH59" s="518"/>
      <c r="OI59" s="518"/>
      <c r="OJ59" s="518"/>
      <c r="OK59" s="518"/>
      <c r="OL59" s="518"/>
      <c r="OM59" s="518"/>
      <c r="ON59" s="518"/>
      <c r="OO59" s="518"/>
      <c r="OP59" s="518"/>
      <c r="OQ59" s="518"/>
      <c r="OR59" s="518"/>
      <c r="OS59" s="518"/>
      <c r="OT59" s="518"/>
      <c r="OU59" s="518"/>
      <c r="OV59" s="518"/>
      <c r="OW59" s="518"/>
      <c r="OX59" s="518"/>
      <c r="OY59" s="518"/>
      <c r="OZ59" s="518"/>
      <c r="PA59" s="518"/>
      <c r="PB59" s="518"/>
      <c r="PC59" s="518"/>
      <c r="PD59" s="518"/>
      <c r="PE59" s="518"/>
      <c r="PF59" s="518"/>
      <c r="PG59" s="518"/>
      <c r="PH59" s="518"/>
      <c r="PI59" s="518"/>
      <c r="PJ59" s="518"/>
      <c r="PK59" s="518"/>
      <c r="PL59" s="518"/>
      <c r="PM59" s="518"/>
      <c r="PN59" s="518"/>
      <c r="PO59" s="518"/>
      <c r="PP59" s="518"/>
      <c r="PQ59" s="518"/>
      <c r="PR59" s="518"/>
      <c r="PS59" s="518"/>
      <c r="PT59" s="518"/>
      <c r="PU59" s="518"/>
      <c r="PV59" s="518"/>
      <c r="PW59" s="518"/>
      <c r="PX59" s="518"/>
      <c r="PY59" s="518"/>
      <c r="PZ59" s="518"/>
      <c r="QA59" s="518"/>
      <c r="QB59" s="518"/>
      <c r="QC59" s="518"/>
      <c r="QD59" s="518"/>
      <c r="QE59" s="518"/>
      <c r="QF59" s="518"/>
      <c r="QG59" s="518"/>
      <c r="QH59" s="518"/>
      <c r="QI59" s="518"/>
      <c r="QJ59" s="518"/>
      <c r="QK59" s="518"/>
      <c r="QL59" s="518"/>
      <c r="QM59" s="518"/>
      <c r="QN59" s="518"/>
      <c r="QO59" s="518"/>
      <c r="QP59" s="518"/>
      <c r="QQ59" s="518"/>
      <c r="QR59" s="518"/>
      <c r="QS59" s="518"/>
      <c r="QT59" s="518"/>
      <c r="QU59" s="518"/>
      <c r="QV59" s="518"/>
      <c r="QW59" s="518"/>
      <c r="QX59" s="518"/>
      <c r="QY59" s="518"/>
      <c r="QZ59" s="518"/>
      <c r="RA59" s="518"/>
      <c r="RB59" s="518"/>
      <c r="RC59" s="518"/>
      <c r="RD59" s="518"/>
      <c r="RE59" s="518"/>
      <c r="RF59" s="518"/>
      <c r="RG59" s="518"/>
      <c r="RH59" s="518"/>
      <c r="RI59" s="518"/>
      <c r="RJ59" s="518"/>
      <c r="RK59" s="518"/>
      <c r="RL59" s="518"/>
      <c r="RM59" s="518"/>
      <c r="RN59" s="518"/>
      <c r="RO59" s="518"/>
      <c r="RP59" s="518"/>
      <c r="RQ59" s="518"/>
      <c r="RR59" s="518"/>
      <c r="RS59" s="518"/>
      <c r="RT59" s="518"/>
      <c r="RU59" s="518"/>
      <c r="RV59" s="518"/>
      <c r="RW59" s="518"/>
      <c r="RX59" s="518"/>
      <c r="RY59" s="518"/>
      <c r="RZ59" s="518"/>
      <c r="SA59" s="518"/>
      <c r="SB59" s="518"/>
      <c r="SC59" s="518"/>
      <c r="SD59" s="518"/>
      <c r="SE59" s="518"/>
      <c r="SF59" s="518"/>
      <c r="SG59" s="518"/>
      <c r="SH59" s="518"/>
      <c r="SI59" s="518"/>
      <c r="SJ59" s="518"/>
      <c r="SK59" s="518"/>
      <c r="SL59" s="518"/>
      <c r="SM59" s="518"/>
      <c r="SN59" s="518"/>
      <c r="SO59" s="518"/>
      <c r="SP59" s="518"/>
      <c r="SQ59" s="518"/>
      <c r="SR59" s="518"/>
      <c r="SS59" s="518"/>
      <c r="ST59" s="518"/>
      <c r="SU59" s="518"/>
      <c r="SV59" s="518"/>
      <c r="SW59" s="518"/>
      <c r="SX59" s="518"/>
      <c r="SY59" s="518"/>
      <c r="SZ59" s="518"/>
      <c r="TA59" s="518"/>
      <c r="TB59" s="518"/>
      <c r="TC59" s="518"/>
      <c r="TD59" s="518"/>
      <c r="TE59" s="518"/>
      <c r="TF59" s="518"/>
      <c r="TG59" s="518"/>
      <c r="TH59" s="518"/>
      <c r="TI59" s="518"/>
      <c r="TJ59" s="518"/>
      <c r="TK59" s="518"/>
      <c r="TL59" s="518"/>
      <c r="TM59" s="518"/>
      <c r="TN59" s="518"/>
      <c r="TO59" s="518"/>
      <c r="TP59" s="518"/>
      <c r="TQ59" s="518"/>
      <c r="TR59" s="518"/>
      <c r="TS59" s="518"/>
      <c r="TT59" s="518"/>
      <c r="TU59" s="518"/>
      <c r="TV59" s="518"/>
      <c r="TW59" s="518"/>
      <c r="TX59" s="518"/>
      <c r="TY59" s="518"/>
      <c r="TZ59" s="518"/>
      <c r="UA59" s="518"/>
      <c r="UB59" s="518"/>
      <c r="UC59" s="518"/>
      <c r="UD59" s="518"/>
      <c r="UE59" s="518"/>
      <c r="UF59" s="518"/>
      <c r="UG59" s="518"/>
      <c r="UH59" s="518"/>
      <c r="UI59" s="518"/>
      <c r="UJ59" s="518"/>
      <c r="UK59" s="518"/>
      <c r="UL59" s="518"/>
      <c r="UM59" s="518"/>
      <c r="UN59" s="518"/>
      <c r="UO59" s="518"/>
      <c r="UP59" s="518"/>
      <c r="UQ59" s="518"/>
      <c r="UR59" s="518"/>
      <c r="US59" s="518"/>
      <c r="UT59" s="518"/>
      <c r="UU59" s="518"/>
      <c r="UV59" s="518"/>
      <c r="UW59" s="518"/>
      <c r="UX59" s="518"/>
      <c r="UY59" s="518"/>
      <c r="UZ59" s="518"/>
      <c r="VA59" s="518"/>
      <c r="VB59" s="518"/>
      <c r="VC59" s="518"/>
      <c r="VD59" s="518"/>
      <c r="VE59" s="518"/>
      <c r="VF59" s="518"/>
      <c r="VG59" s="518"/>
      <c r="VH59" s="518"/>
      <c r="VI59" s="518"/>
      <c r="VJ59" s="518"/>
      <c r="VK59" s="518"/>
      <c r="VL59" s="518"/>
      <c r="VM59" s="518"/>
      <c r="VN59" s="518"/>
      <c r="VO59" s="518"/>
      <c r="VP59" s="518"/>
      <c r="VQ59" s="518"/>
      <c r="VR59" s="518"/>
      <c r="VS59" s="518"/>
      <c r="VT59" s="518"/>
      <c r="VU59" s="518"/>
      <c r="VV59" s="518"/>
      <c r="VW59" s="518"/>
      <c r="VX59" s="518"/>
      <c r="VY59" s="518"/>
      <c r="VZ59" s="518"/>
      <c r="WA59" s="518"/>
      <c r="WB59" s="518"/>
      <c r="WC59" s="518"/>
      <c r="WD59" s="518"/>
      <c r="WE59" s="518"/>
      <c r="WF59" s="518"/>
      <c r="WG59" s="518"/>
      <c r="WH59" s="518"/>
      <c r="WI59" s="518"/>
      <c r="WJ59" s="518"/>
      <c r="WK59" s="518"/>
      <c r="WL59" s="518"/>
      <c r="WM59" s="518"/>
      <c r="WN59" s="518"/>
      <c r="WO59" s="518"/>
      <c r="WP59" s="518"/>
      <c r="WQ59" s="518"/>
      <c r="WR59" s="518"/>
      <c r="WS59" s="518"/>
      <c r="WT59" s="518"/>
      <c r="WU59" s="518"/>
      <c r="WV59" s="518"/>
      <c r="WW59" s="518"/>
      <c r="WX59" s="518"/>
      <c r="WY59" s="518"/>
      <c r="WZ59" s="518"/>
      <c r="XA59" s="518"/>
      <c r="XB59" s="518"/>
      <c r="XC59" s="518"/>
      <c r="XD59" s="518"/>
      <c r="XE59" s="518"/>
      <c r="XF59" s="518"/>
      <c r="XG59" s="518"/>
      <c r="XH59" s="518"/>
      <c r="XI59" s="518"/>
      <c r="XJ59" s="518"/>
      <c r="XK59" s="518"/>
      <c r="XL59" s="518"/>
      <c r="XM59" s="518"/>
      <c r="XN59" s="518"/>
      <c r="XO59" s="518"/>
      <c r="XP59" s="518"/>
      <c r="XQ59" s="518"/>
      <c r="XR59" s="518"/>
      <c r="XS59" s="518"/>
      <c r="XT59" s="518"/>
      <c r="XU59" s="518"/>
      <c r="XV59" s="518"/>
      <c r="XW59" s="518"/>
      <c r="XX59" s="518"/>
      <c r="XY59" s="518"/>
      <c r="XZ59" s="518"/>
      <c r="YA59" s="518"/>
      <c r="YB59" s="518"/>
      <c r="YC59" s="518"/>
      <c r="YD59" s="518"/>
      <c r="YE59" s="518"/>
      <c r="YF59" s="518"/>
      <c r="YG59" s="518"/>
      <c r="YH59" s="518"/>
      <c r="YI59" s="518"/>
      <c r="YJ59" s="518"/>
      <c r="YK59" s="518"/>
      <c r="YL59" s="518"/>
      <c r="YM59" s="518"/>
      <c r="YN59" s="518"/>
      <c r="YO59" s="518"/>
      <c r="YP59" s="518"/>
      <c r="YQ59" s="518"/>
      <c r="YR59" s="518"/>
      <c r="YS59" s="518"/>
      <c r="YT59" s="518"/>
      <c r="YU59" s="518"/>
      <c r="YV59" s="518"/>
      <c r="YW59" s="518"/>
      <c r="YX59" s="518"/>
      <c r="YY59" s="518"/>
      <c r="YZ59" s="518"/>
      <c r="ZA59" s="518"/>
      <c r="ZB59" s="518"/>
      <c r="ZC59" s="518"/>
      <c r="ZD59" s="518"/>
      <c r="ZE59" s="518"/>
      <c r="ZF59" s="518"/>
      <c r="ZG59" s="518"/>
      <c r="ZH59" s="518"/>
      <c r="ZI59" s="518"/>
      <c r="ZJ59" s="518"/>
      <c r="ZK59" s="518"/>
      <c r="ZL59" s="518"/>
      <c r="ZM59" s="518"/>
      <c r="ZN59" s="518"/>
      <c r="ZO59" s="518"/>
      <c r="ZP59" s="518"/>
      <c r="ZQ59" s="518"/>
      <c r="ZR59" s="518"/>
      <c r="ZS59" s="518"/>
      <c r="ZT59" s="518"/>
      <c r="ZU59" s="518"/>
      <c r="ZV59" s="518"/>
      <c r="ZW59" s="518"/>
      <c r="ZX59" s="518"/>
      <c r="ZY59" s="518"/>
      <c r="ZZ59" s="518"/>
      <c r="AAA59" s="518"/>
      <c r="AAB59" s="518"/>
      <c r="AAC59" s="518"/>
      <c r="AAD59" s="518"/>
      <c r="AAE59" s="518"/>
      <c r="AAF59" s="518"/>
      <c r="AAG59" s="518"/>
      <c r="AAH59" s="518"/>
      <c r="AAI59" s="518"/>
      <c r="AAJ59" s="518"/>
      <c r="AAK59" s="518"/>
      <c r="AAL59" s="518"/>
      <c r="AAM59" s="518"/>
      <c r="AAN59" s="518"/>
      <c r="AAO59" s="518"/>
      <c r="AAP59" s="518"/>
      <c r="AAQ59" s="518"/>
      <c r="AAR59" s="518"/>
      <c r="AAS59" s="518"/>
      <c r="AAT59" s="518"/>
      <c r="AAU59" s="518"/>
      <c r="AAV59" s="518"/>
      <c r="AAW59" s="518"/>
      <c r="AAX59" s="518"/>
      <c r="AAY59" s="518"/>
      <c r="AAZ59" s="518"/>
      <c r="ABA59" s="518"/>
      <c r="ABB59" s="518"/>
      <c r="ABC59" s="518"/>
      <c r="ABD59" s="518"/>
      <c r="ABE59" s="518"/>
      <c r="ABF59" s="518"/>
      <c r="ABG59" s="518"/>
      <c r="ABH59" s="518"/>
      <c r="ABI59" s="518"/>
      <c r="ABJ59" s="518"/>
      <c r="ABK59" s="518"/>
      <c r="ABL59" s="518"/>
      <c r="ABM59" s="518"/>
      <c r="ABN59" s="518"/>
      <c r="ABO59" s="518"/>
      <c r="ABP59" s="518"/>
      <c r="ABQ59" s="518"/>
      <c r="ABR59" s="518"/>
      <c r="ABS59" s="518"/>
      <c r="ABT59" s="518"/>
      <c r="ABU59" s="518"/>
      <c r="ABV59" s="518"/>
      <c r="ABW59" s="518"/>
      <c r="ABX59" s="518"/>
      <c r="ABY59" s="518"/>
      <c r="ABZ59" s="518"/>
      <c r="ACA59" s="518"/>
      <c r="ACB59" s="518"/>
      <c r="ACC59" s="518"/>
      <c r="ACD59" s="518"/>
      <c r="ACE59" s="518"/>
      <c r="ACF59" s="518"/>
      <c r="ACG59" s="518"/>
      <c r="ACH59" s="518"/>
      <c r="ACI59" s="518"/>
      <c r="ACJ59" s="518"/>
      <c r="ACK59" s="518"/>
      <c r="ACL59" s="518"/>
      <c r="ACM59" s="518"/>
      <c r="ACN59" s="518"/>
      <c r="ACO59" s="518"/>
      <c r="ACP59" s="518"/>
      <c r="ACQ59" s="518"/>
      <c r="ACR59" s="518"/>
      <c r="ACS59" s="518"/>
      <c r="ACT59" s="518"/>
      <c r="ACU59" s="518"/>
      <c r="ACV59" s="518"/>
      <c r="ACW59" s="518"/>
      <c r="ACX59" s="518"/>
      <c r="ACY59" s="518"/>
      <c r="ACZ59" s="518"/>
      <c r="ADA59" s="518"/>
      <c r="ADB59" s="518"/>
      <c r="ADC59" s="518"/>
      <c r="ADD59" s="518"/>
      <c r="ADE59" s="518"/>
      <c r="ADF59" s="518"/>
      <c r="ADG59" s="518"/>
      <c r="ADH59" s="518"/>
      <c r="ADI59" s="518"/>
      <c r="ADJ59" s="518"/>
      <c r="ADK59" s="518"/>
      <c r="ADL59" s="518"/>
      <c r="ADM59" s="518"/>
      <c r="ADN59" s="518"/>
      <c r="ADO59" s="518"/>
      <c r="ADP59" s="518"/>
      <c r="ADQ59" s="518"/>
      <c r="ADR59" s="518"/>
      <c r="ADS59" s="518"/>
      <c r="ADT59" s="518"/>
      <c r="ADU59" s="518"/>
      <c r="ADV59" s="518"/>
      <c r="ADW59" s="518"/>
      <c r="ADX59" s="518"/>
      <c r="ADY59" s="518"/>
      <c r="ADZ59" s="518"/>
      <c r="AEA59" s="518"/>
      <c r="AEB59" s="518"/>
      <c r="AEC59" s="518"/>
      <c r="AED59" s="518"/>
      <c r="AEE59" s="518"/>
      <c r="AEF59" s="518"/>
      <c r="AEG59" s="518"/>
      <c r="AEH59" s="518"/>
      <c r="AEI59" s="518"/>
      <c r="AEJ59" s="518"/>
      <c r="AEK59" s="518"/>
      <c r="AEL59" s="518"/>
      <c r="AEM59" s="518"/>
      <c r="AEN59" s="518"/>
      <c r="AEO59" s="518"/>
      <c r="AEP59" s="518"/>
      <c r="AEQ59" s="518"/>
      <c r="AER59" s="518"/>
      <c r="AES59" s="518"/>
      <c r="AET59" s="518"/>
      <c r="AEU59" s="518"/>
      <c r="AEV59" s="518"/>
      <c r="AEW59" s="518"/>
      <c r="AEX59" s="518"/>
      <c r="AEY59" s="518"/>
      <c r="AEZ59" s="518"/>
      <c r="AFA59" s="518"/>
      <c r="AFB59" s="518"/>
      <c r="AFC59" s="518"/>
      <c r="AFD59" s="518"/>
      <c r="AFE59" s="518"/>
      <c r="AFF59" s="518"/>
      <c r="AFG59" s="518"/>
      <c r="AFH59" s="518"/>
      <c r="AFI59" s="518"/>
      <c r="AFJ59" s="518"/>
      <c r="AFK59" s="518"/>
      <c r="AFL59" s="518"/>
      <c r="AFM59" s="518"/>
      <c r="AFN59" s="518"/>
      <c r="AFO59" s="518"/>
      <c r="AFP59" s="518"/>
      <c r="AFQ59" s="518"/>
      <c r="AFR59" s="518"/>
      <c r="AFS59" s="518"/>
      <c r="AFT59" s="518"/>
      <c r="AFU59" s="518"/>
      <c r="AFV59" s="518"/>
      <c r="AFW59" s="518"/>
      <c r="AFX59" s="518"/>
      <c r="AFY59" s="518"/>
      <c r="AFZ59" s="518"/>
      <c r="AGA59" s="518"/>
      <c r="AGB59" s="518"/>
      <c r="AGC59" s="518"/>
      <c r="AGD59" s="518"/>
      <c r="AGE59" s="518"/>
      <c r="AGF59" s="518"/>
      <c r="AGG59" s="518"/>
      <c r="AGH59" s="518"/>
      <c r="AGI59" s="518"/>
      <c r="AGJ59" s="518"/>
      <c r="AGK59" s="518"/>
      <c r="AGL59" s="518"/>
      <c r="AGM59" s="518"/>
      <c r="AGN59" s="518"/>
      <c r="AGO59" s="518"/>
      <c r="AGP59" s="518"/>
      <c r="AGQ59" s="518"/>
      <c r="AGR59" s="518"/>
      <c r="AGS59" s="518"/>
      <c r="AGT59" s="518"/>
      <c r="AGU59" s="518"/>
      <c r="AGV59" s="518"/>
      <c r="AGW59" s="518"/>
      <c r="AGX59" s="518"/>
      <c r="AGY59" s="518"/>
      <c r="AGZ59" s="518"/>
      <c r="AHA59" s="518"/>
      <c r="AHB59" s="518"/>
      <c r="AHC59" s="518"/>
      <c r="AHD59" s="518"/>
      <c r="AHE59" s="518"/>
      <c r="AHF59" s="518"/>
      <c r="AHG59" s="518"/>
      <c r="AHH59" s="518"/>
      <c r="AHI59" s="518"/>
      <c r="AHJ59" s="518"/>
      <c r="AHK59" s="518"/>
      <c r="AHL59" s="518"/>
      <c r="AHM59" s="518"/>
      <c r="AHN59" s="518"/>
      <c r="AHO59" s="518"/>
      <c r="AHP59" s="518"/>
      <c r="AHQ59" s="518"/>
      <c r="AHR59" s="518"/>
      <c r="AHS59" s="518"/>
      <c r="AHT59" s="518"/>
      <c r="AHU59" s="518"/>
      <c r="AHV59" s="518"/>
      <c r="AHW59" s="518"/>
      <c r="AHX59" s="518"/>
      <c r="AHY59" s="518"/>
      <c r="AHZ59" s="518"/>
      <c r="AIA59" s="518"/>
      <c r="AIB59" s="518"/>
      <c r="AIC59" s="518"/>
      <c r="AID59" s="518"/>
      <c r="AIE59" s="518"/>
      <c r="AIF59" s="518"/>
      <c r="AIG59" s="518"/>
      <c r="AIH59" s="518"/>
      <c r="AII59" s="518"/>
      <c r="AIJ59" s="518"/>
      <c r="AIK59" s="518"/>
      <c r="AIL59" s="518"/>
      <c r="AIM59" s="518"/>
      <c r="AIN59" s="518"/>
      <c r="AIO59" s="518"/>
      <c r="AIP59" s="518"/>
      <c r="AIQ59" s="518"/>
      <c r="AIR59" s="518"/>
      <c r="AIS59" s="518"/>
      <c r="AIT59" s="518"/>
      <c r="AIU59" s="518"/>
      <c r="AIV59" s="518"/>
      <c r="AIW59" s="518"/>
      <c r="AIX59" s="518"/>
      <c r="AIY59" s="518"/>
      <c r="AIZ59" s="518"/>
      <c r="AJA59" s="518"/>
      <c r="AJB59" s="518"/>
      <c r="AJC59" s="518"/>
      <c r="AJD59" s="518"/>
      <c r="AJE59" s="518"/>
      <c r="AJF59" s="518"/>
      <c r="AJG59" s="518"/>
      <c r="AJH59" s="518"/>
      <c r="AJI59" s="518"/>
      <c r="AJJ59" s="518"/>
      <c r="AJK59" s="518"/>
      <c r="AJL59" s="518"/>
      <c r="AJM59" s="518"/>
      <c r="AJN59" s="518"/>
      <c r="AJO59" s="518"/>
      <c r="AJP59" s="518"/>
      <c r="AJQ59" s="518"/>
      <c r="AJR59" s="518"/>
      <c r="AJS59" s="518"/>
      <c r="AJT59" s="518"/>
      <c r="AJU59" s="518"/>
      <c r="AJV59" s="518"/>
      <c r="AJW59" s="518"/>
      <c r="AJX59" s="518"/>
      <c r="AJY59" s="518"/>
      <c r="AJZ59" s="518"/>
      <c r="AKA59" s="518"/>
      <c r="AKB59" s="518"/>
      <c r="AKC59" s="518"/>
      <c r="AKD59" s="518"/>
      <c r="AKE59" s="518"/>
      <c r="AKF59" s="518"/>
      <c r="AKG59" s="518"/>
      <c r="AKH59" s="518"/>
      <c r="AKI59" s="518"/>
      <c r="AKJ59" s="518"/>
      <c r="AKK59" s="518"/>
      <c r="AKL59" s="518"/>
      <c r="AKM59" s="518"/>
      <c r="AKN59" s="518"/>
      <c r="AKO59" s="518"/>
      <c r="AKP59" s="518"/>
      <c r="AKQ59" s="518"/>
      <c r="AKR59" s="518"/>
      <c r="AKS59" s="518"/>
      <c r="AKT59" s="518"/>
      <c r="AKU59" s="518"/>
      <c r="AKV59" s="518"/>
      <c r="AKW59" s="518"/>
      <c r="AKX59" s="518"/>
      <c r="AKY59" s="518"/>
      <c r="AKZ59" s="518"/>
      <c r="ALA59" s="518"/>
      <c r="ALB59" s="518"/>
      <c r="ALC59" s="518"/>
      <c r="ALD59" s="518"/>
      <c r="ALE59" s="518"/>
      <c r="ALF59" s="518"/>
      <c r="ALG59" s="518"/>
      <c r="ALH59" s="518"/>
      <c r="ALI59" s="518"/>
      <c r="ALJ59" s="518"/>
      <c r="ALK59" s="518"/>
      <c r="ALL59" s="518"/>
      <c r="ALM59" s="518"/>
      <c r="ALN59" s="518"/>
      <c r="ALO59" s="518"/>
      <c r="ALP59" s="518"/>
      <c r="ALQ59" s="518"/>
      <c r="ALR59" s="518"/>
      <c r="ALS59" s="518"/>
      <c r="ALT59" s="518"/>
      <c r="ALU59" s="518"/>
      <c r="ALV59" s="518"/>
      <c r="ALW59" s="518"/>
      <c r="ALX59" s="518"/>
      <c r="ALY59" s="518"/>
      <c r="ALZ59" s="518"/>
      <c r="AMA59" s="518"/>
      <c r="AMB59" s="518"/>
      <c r="AMC59" s="518"/>
      <c r="AMD59" s="518"/>
      <c r="AME59" s="518"/>
      <c r="AMF59" s="518"/>
      <c r="AMG59" s="518"/>
      <c r="AMH59" s="518"/>
    </row>
    <row r="60" spans="2:1022" x14ac:dyDescent="0.35"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538"/>
    </row>
    <row r="61" spans="2:1022" s="90" customFormat="1" ht="15" customHeight="1" x14ac:dyDescent="0.3">
      <c r="B61" s="103"/>
      <c r="C61" s="91" t="s">
        <v>16</v>
      </c>
      <c r="D61" s="91"/>
      <c r="E61" s="91"/>
      <c r="F61" s="91"/>
      <c r="G61" s="345"/>
      <c r="H61" s="104"/>
      <c r="I61" s="345" t="str">
        <f>'ДЦ 63'!$I$22</f>
        <v>Ческис О.И., 1К (Пермский край)</v>
      </c>
      <c r="J61" s="103"/>
      <c r="K61" s="103"/>
      <c r="L61" s="103"/>
      <c r="M61" s="103"/>
      <c r="N61" s="103"/>
      <c r="O61" s="103"/>
      <c r="P61" s="103"/>
      <c r="Q61" s="103"/>
    </row>
    <row r="62" spans="2:1022" s="90" customFormat="1" ht="13" x14ac:dyDescent="0.3">
      <c r="B62" s="103"/>
      <c r="C62" s="91"/>
      <c r="D62" s="91"/>
      <c r="E62" s="91"/>
      <c r="F62" s="91"/>
      <c r="G62" s="345"/>
      <c r="H62" s="104"/>
      <c r="I62" s="345"/>
      <c r="J62" s="103"/>
      <c r="K62" s="103"/>
      <c r="L62" s="103"/>
      <c r="M62" s="103"/>
      <c r="N62" s="103"/>
      <c r="O62" s="103"/>
      <c r="P62" s="103"/>
      <c r="Q62" s="103"/>
    </row>
    <row r="63" spans="2:1022" s="90" customFormat="1" ht="15" customHeight="1" x14ac:dyDescent="0.3">
      <c r="B63" s="103"/>
      <c r="C63" s="91" t="s">
        <v>17</v>
      </c>
      <c r="D63" s="91"/>
      <c r="E63" s="91"/>
      <c r="F63" s="91"/>
      <c r="G63" s="346"/>
      <c r="H63" s="91"/>
      <c r="I63" s="346" t="str">
        <f>'ДЦ 63'!$I$24</f>
        <v>Паклина М.В., ВК (Пермский край)</v>
      </c>
      <c r="J63" s="103"/>
      <c r="K63" s="103"/>
      <c r="L63" s="103"/>
      <c r="M63" s="103"/>
      <c r="N63" s="158"/>
      <c r="O63" s="103"/>
      <c r="P63" s="103"/>
      <c r="Q63" s="103"/>
    </row>
    <row r="64" spans="2:1022" s="90" customFormat="1" ht="13" x14ac:dyDescent="0.3">
      <c r="B64" s="103"/>
      <c r="J64" s="103"/>
      <c r="K64" s="103"/>
      <c r="L64" s="103"/>
      <c r="M64" s="103"/>
      <c r="N64" s="158"/>
      <c r="O64" s="103"/>
      <c r="P64" s="103"/>
      <c r="Q64" s="103"/>
    </row>
    <row r="65" spans="2:19" s="16" customFormat="1" ht="13.5" customHeight="1" x14ac:dyDescent="0.3">
      <c r="B65" s="90"/>
      <c r="C65" s="90" t="s">
        <v>89</v>
      </c>
      <c r="D65" s="91"/>
      <c r="E65" s="91"/>
      <c r="F65" s="91"/>
      <c r="G65" s="91"/>
      <c r="H65" s="90"/>
      <c r="I65" s="90" t="str">
        <f>'ДЦ 63'!$I$26</f>
        <v>Паклин П.А., ВК (Пермский край)</v>
      </c>
      <c r="J65" s="90"/>
      <c r="K65" s="135"/>
      <c r="L65" s="135"/>
      <c r="M65" s="135"/>
      <c r="N65" s="90"/>
      <c r="O65" s="136"/>
      <c r="P65" s="90"/>
      <c r="Q65" s="90"/>
      <c r="R65" s="90"/>
      <c r="S65" s="90"/>
    </row>
    <row r="66" spans="2:19" s="16" customFormat="1" ht="13" x14ac:dyDescent="0.3">
      <c r="B66" s="90"/>
      <c r="C66" s="90"/>
      <c r="D66" s="91"/>
      <c r="E66" s="90"/>
      <c r="F66" s="90"/>
      <c r="G66" s="90"/>
      <c r="H66" s="90"/>
      <c r="I66" s="91"/>
      <c r="J66" s="90"/>
      <c r="K66" s="135"/>
      <c r="L66" s="135"/>
      <c r="M66" s="135"/>
      <c r="N66" s="90"/>
      <c r="O66" s="136"/>
      <c r="P66" s="90"/>
      <c r="Q66" s="90"/>
      <c r="R66" s="90"/>
      <c r="S66" s="90"/>
    </row>
    <row r="67" spans="2:19" s="8" customFormat="1" ht="13" x14ac:dyDescent="0.3">
      <c r="C67" s="90" t="s">
        <v>18</v>
      </c>
      <c r="D67" s="91"/>
      <c r="E67" s="90"/>
      <c r="F67" s="90"/>
      <c r="G67" s="90"/>
      <c r="H67" s="90"/>
      <c r="I67" s="91" t="str">
        <f>'ДЦ 63'!$I$28</f>
        <v>Мошев Д.И., 1К (Пермский край)</v>
      </c>
    </row>
  </sheetData>
  <mergeCells count="122">
    <mergeCell ref="P58:Q58"/>
    <mergeCell ref="P46:Q46"/>
    <mergeCell ref="P45:Q45"/>
    <mergeCell ref="B57:R57"/>
    <mergeCell ref="H26:I26"/>
    <mergeCell ref="H27:I27"/>
    <mergeCell ref="H45:I45"/>
    <mergeCell ref="H46:I46"/>
    <mergeCell ref="H55:I55"/>
    <mergeCell ref="B55:B56"/>
    <mergeCell ref="N55:O55"/>
    <mergeCell ref="N56:O56"/>
    <mergeCell ref="B58:B59"/>
    <mergeCell ref="N58:O58"/>
    <mergeCell ref="N59:O59"/>
    <mergeCell ref="H56:I56"/>
    <mergeCell ref="H58:I58"/>
    <mergeCell ref="H59:I59"/>
    <mergeCell ref="R55:R56"/>
    <mergeCell ref="R58:R59"/>
    <mergeCell ref="N51:O52"/>
    <mergeCell ref="B53:B54"/>
    <mergeCell ref="J53:J54"/>
    <mergeCell ref="K53:K54"/>
    <mergeCell ref="L53:L54"/>
    <mergeCell ref="M53:M54"/>
    <mergeCell ref="N53:O54"/>
    <mergeCell ref="B51:B52"/>
    <mergeCell ref="J51:J52"/>
    <mergeCell ref="K51:K52"/>
    <mergeCell ref="L51:L52"/>
    <mergeCell ref="M51:M52"/>
    <mergeCell ref="N47:O48"/>
    <mergeCell ref="B49:B50"/>
    <mergeCell ref="J49:J50"/>
    <mergeCell ref="K49:K50"/>
    <mergeCell ref="L49:L50"/>
    <mergeCell ref="M49:M50"/>
    <mergeCell ref="N49:O50"/>
    <mergeCell ref="B47:B48"/>
    <mergeCell ref="J47:J48"/>
    <mergeCell ref="K47:K48"/>
    <mergeCell ref="L47:L48"/>
    <mergeCell ref="M47:M48"/>
    <mergeCell ref="N42:O43"/>
    <mergeCell ref="B44:R44"/>
    <mergeCell ref="B45:B46"/>
    <mergeCell ref="N45:O45"/>
    <mergeCell ref="N46:O46"/>
    <mergeCell ref="R45:R46"/>
    <mergeCell ref="B42:B43"/>
    <mergeCell ref="J42:J43"/>
    <mergeCell ref="K42:K43"/>
    <mergeCell ref="L42:L43"/>
    <mergeCell ref="M42:M43"/>
    <mergeCell ref="N38:O39"/>
    <mergeCell ref="B40:B41"/>
    <mergeCell ref="J40:J41"/>
    <mergeCell ref="K40:K41"/>
    <mergeCell ref="L40:L41"/>
    <mergeCell ref="M40:M41"/>
    <mergeCell ref="N40:O41"/>
    <mergeCell ref="N31:O31"/>
    <mergeCell ref="N32:O32"/>
    <mergeCell ref="B33:R33"/>
    <mergeCell ref="B34:B35"/>
    <mergeCell ref="M34:M35"/>
    <mergeCell ref="N34:O35"/>
    <mergeCell ref="B36:B37"/>
    <mergeCell ref="J36:J37"/>
    <mergeCell ref="K36:K37"/>
    <mergeCell ref="L36:L37"/>
    <mergeCell ref="M38:M39"/>
    <mergeCell ref="B38:B39"/>
    <mergeCell ref="J38:J39"/>
    <mergeCell ref="K38:K39"/>
    <mergeCell ref="L38:L39"/>
    <mergeCell ref="M36:M37"/>
    <mergeCell ref="N29:O29"/>
    <mergeCell ref="N30:O30"/>
    <mergeCell ref="N21:O21"/>
    <mergeCell ref="N22:O22"/>
    <mergeCell ref="N23:O23"/>
    <mergeCell ref="B24:R24"/>
    <mergeCell ref="N25:O25"/>
    <mergeCell ref="H25:I25"/>
    <mergeCell ref="N36:O37"/>
    <mergeCell ref="P25:Q25"/>
    <mergeCell ref="S2:T2"/>
    <mergeCell ref="B3:R3"/>
    <mergeCell ref="S3:T3"/>
    <mergeCell ref="B4:R4"/>
    <mergeCell ref="S4:T4"/>
    <mergeCell ref="P14:Q14"/>
    <mergeCell ref="N26:O26"/>
    <mergeCell ref="N27:O27"/>
    <mergeCell ref="N28:O28"/>
    <mergeCell ref="H8:M8"/>
    <mergeCell ref="N18:O18"/>
    <mergeCell ref="N19:O19"/>
    <mergeCell ref="N20:O20"/>
    <mergeCell ref="B1:R1"/>
    <mergeCell ref="B2:R2"/>
    <mergeCell ref="P12:Q12"/>
    <mergeCell ref="H6:M6"/>
    <mergeCell ref="H7:M7"/>
    <mergeCell ref="H9:M9"/>
    <mergeCell ref="B7:D7"/>
    <mergeCell ref="B8:D8"/>
    <mergeCell ref="B10:D10"/>
    <mergeCell ref="B9:D9"/>
    <mergeCell ref="C12:E12"/>
    <mergeCell ref="N12:O12"/>
    <mergeCell ref="H12:I12"/>
    <mergeCell ref="B13:R13"/>
    <mergeCell ref="N14:O14"/>
    <mergeCell ref="N15:O15"/>
    <mergeCell ref="N16:O16"/>
    <mergeCell ref="N17:O17"/>
    <mergeCell ref="H14:I14"/>
    <mergeCell ref="H15:I15"/>
    <mergeCell ref="H16:I16"/>
  </mergeCells>
  <printOptions horizontalCentered="1"/>
  <pageMargins left="0.23622047244094491" right="0.19685039370078741" top="0.2" bottom="0.23" header="0.17" footer="0.21"/>
  <pageSetup paperSize="9" scale="80" firstPageNumber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21"/>
  <sheetViews>
    <sheetView topLeftCell="A76" workbookViewId="0">
      <selection activeCell="C97" sqref="C97"/>
    </sheetView>
  </sheetViews>
  <sheetFormatPr defaultRowHeight="13" x14ac:dyDescent="0.3"/>
  <cols>
    <col min="1" max="1" width="3.453125" customWidth="1"/>
    <col min="2" max="2" width="11.453125" customWidth="1"/>
    <col min="3" max="3" width="21.81640625" style="367" customWidth="1"/>
    <col min="4" max="4" width="11.81640625" style="357" customWidth="1"/>
    <col min="6" max="6" width="28" customWidth="1"/>
    <col min="7" max="7" width="27.81640625" style="367" customWidth="1"/>
    <col min="8" max="8" width="7" customWidth="1"/>
    <col min="9" max="9" width="16.26953125" customWidth="1"/>
    <col min="10" max="10" width="5.6328125" style="367" customWidth="1"/>
    <col min="11" max="11" width="6.1796875" style="384" customWidth="1"/>
    <col min="12" max="12" width="11.7265625" style="384" customWidth="1"/>
    <col min="13" max="13" width="9.1796875" style="384"/>
  </cols>
  <sheetData>
    <row r="1" spans="1:13" x14ac:dyDescent="0.3">
      <c r="B1" t="s">
        <v>349</v>
      </c>
      <c r="C1" s="367" t="s">
        <v>350</v>
      </c>
      <c r="D1" s="357" t="s">
        <v>351</v>
      </c>
      <c r="E1" t="s">
        <v>8</v>
      </c>
      <c r="F1" t="s">
        <v>9</v>
      </c>
      <c r="G1" s="367" t="s">
        <v>10</v>
      </c>
      <c r="H1" t="s">
        <v>402</v>
      </c>
      <c r="I1" t="s">
        <v>352</v>
      </c>
      <c r="J1" s="367" t="s">
        <v>353</v>
      </c>
      <c r="K1" s="384" t="s">
        <v>403</v>
      </c>
    </row>
    <row r="2" spans="1:13" ht="15" customHeight="1" x14ac:dyDescent="0.3">
      <c r="A2" s="383">
        <v>1</v>
      </c>
      <c r="B2" s="361" t="s">
        <v>258</v>
      </c>
      <c r="C2" s="365" t="s">
        <v>218</v>
      </c>
      <c r="D2" s="366">
        <v>1997</v>
      </c>
      <c r="E2" s="362" t="s">
        <v>5</v>
      </c>
      <c r="F2" s="363" t="s">
        <v>133</v>
      </c>
      <c r="G2" s="368"/>
      <c r="H2" s="364">
        <v>62.45</v>
      </c>
      <c r="I2" s="485" t="s">
        <v>153</v>
      </c>
      <c r="J2" s="486">
        <v>63</v>
      </c>
      <c r="K2" s="487">
        <v>62.45</v>
      </c>
      <c r="L2" s="385"/>
      <c r="M2" s="385"/>
    </row>
    <row r="3" spans="1:13" ht="15" customHeight="1" x14ac:dyDescent="0.3">
      <c r="A3" s="383">
        <v>2</v>
      </c>
      <c r="B3" s="361" t="s">
        <v>258</v>
      </c>
      <c r="C3" s="365" t="s">
        <v>150</v>
      </c>
      <c r="D3" s="366">
        <v>1993</v>
      </c>
      <c r="E3" s="362" t="s">
        <v>5</v>
      </c>
      <c r="F3" s="363" t="s">
        <v>133</v>
      </c>
      <c r="G3" s="368"/>
      <c r="H3" s="364">
        <v>72.349999999999994</v>
      </c>
      <c r="I3" s="485" t="s">
        <v>153</v>
      </c>
      <c r="J3" s="486">
        <v>73</v>
      </c>
      <c r="K3" s="487">
        <v>72.349999999999994</v>
      </c>
      <c r="L3" s="385"/>
      <c r="M3" s="385"/>
    </row>
    <row r="4" spans="1:13" ht="15" customHeight="1" x14ac:dyDescent="0.3">
      <c r="A4" s="383">
        <v>3</v>
      </c>
      <c r="B4" s="361" t="s">
        <v>259</v>
      </c>
      <c r="C4" s="365" t="s">
        <v>151</v>
      </c>
      <c r="D4" s="366">
        <v>1978</v>
      </c>
      <c r="E4" s="362" t="s">
        <v>4</v>
      </c>
      <c r="F4" s="363" t="s">
        <v>133</v>
      </c>
      <c r="G4" s="368"/>
      <c r="H4" s="364"/>
      <c r="I4" s="485" t="s">
        <v>152</v>
      </c>
      <c r="J4" s="486">
        <v>78</v>
      </c>
      <c r="K4" s="487">
        <v>77.45</v>
      </c>
      <c r="L4" s="385"/>
      <c r="M4" s="385"/>
    </row>
    <row r="5" spans="1:13" ht="15" customHeight="1" x14ac:dyDescent="0.3">
      <c r="A5" s="383">
        <v>4</v>
      </c>
      <c r="B5" s="361" t="s">
        <v>260</v>
      </c>
      <c r="C5" s="365" t="s">
        <v>148</v>
      </c>
      <c r="D5" s="366">
        <v>1986</v>
      </c>
      <c r="E5" s="362" t="s">
        <v>3</v>
      </c>
      <c r="F5" s="363" t="s">
        <v>133</v>
      </c>
      <c r="G5" s="368"/>
      <c r="H5" s="364">
        <v>83.15</v>
      </c>
      <c r="I5" s="485" t="s">
        <v>149</v>
      </c>
      <c r="J5" s="486">
        <v>85</v>
      </c>
      <c r="K5" s="488"/>
      <c r="L5" s="377"/>
      <c r="M5" s="385"/>
    </row>
    <row r="6" spans="1:13" ht="15" customHeight="1" x14ac:dyDescent="0.3">
      <c r="A6" s="383">
        <v>5</v>
      </c>
      <c r="B6" s="361" t="s">
        <v>259</v>
      </c>
      <c r="C6" s="365" t="s">
        <v>261</v>
      </c>
      <c r="D6" s="366">
        <v>1976</v>
      </c>
      <c r="E6" s="362" t="s">
        <v>5</v>
      </c>
      <c r="F6" s="363" t="s">
        <v>133</v>
      </c>
      <c r="G6" s="368"/>
      <c r="H6" s="364"/>
      <c r="I6" s="485" t="s">
        <v>262</v>
      </c>
      <c r="J6" s="486">
        <v>85</v>
      </c>
      <c r="K6" s="489">
        <v>81.349999999999994</v>
      </c>
      <c r="L6" s="385"/>
      <c r="M6" s="385"/>
    </row>
    <row r="7" spans="1:13" ht="15" customHeight="1" x14ac:dyDescent="0.3">
      <c r="A7" s="383">
        <v>6</v>
      </c>
      <c r="B7" s="361" t="s">
        <v>259</v>
      </c>
      <c r="C7" s="365" t="s">
        <v>217</v>
      </c>
      <c r="D7" s="366">
        <v>1992</v>
      </c>
      <c r="E7" s="362" t="s">
        <v>5</v>
      </c>
      <c r="F7" s="363" t="s">
        <v>133</v>
      </c>
      <c r="G7" s="368"/>
      <c r="H7" s="364"/>
      <c r="I7" s="485" t="s">
        <v>152</v>
      </c>
      <c r="J7" s="486" t="s">
        <v>241</v>
      </c>
      <c r="K7" s="487">
        <v>100.4</v>
      </c>
      <c r="L7" s="385"/>
      <c r="M7" s="385"/>
    </row>
    <row r="8" spans="1:13" ht="15" customHeight="1" x14ac:dyDescent="0.3">
      <c r="A8">
        <v>7</v>
      </c>
      <c r="B8" s="361"/>
      <c r="C8" s="365"/>
      <c r="D8" s="366"/>
      <c r="E8" s="365"/>
      <c r="F8" s="363"/>
      <c r="G8" s="368"/>
      <c r="H8" s="364"/>
      <c r="I8" s="485"/>
      <c r="J8" s="486"/>
      <c r="K8" s="488"/>
      <c r="L8" s="377"/>
      <c r="M8" s="385"/>
    </row>
    <row r="9" spans="1:13" ht="15" customHeight="1" x14ac:dyDescent="0.3">
      <c r="A9" s="383">
        <v>8</v>
      </c>
      <c r="B9" s="361" t="s">
        <v>263</v>
      </c>
      <c r="C9" s="365" t="s">
        <v>146</v>
      </c>
      <c r="D9" s="366">
        <v>2003</v>
      </c>
      <c r="E9" s="362" t="s">
        <v>4</v>
      </c>
      <c r="F9" s="363" t="s">
        <v>133</v>
      </c>
      <c r="G9" s="368"/>
      <c r="H9" s="364"/>
      <c r="I9" s="485" t="s">
        <v>147</v>
      </c>
      <c r="J9" s="486">
        <v>63</v>
      </c>
      <c r="K9" s="488">
        <v>62.75</v>
      </c>
      <c r="L9" s="385"/>
      <c r="M9" s="377"/>
    </row>
    <row r="10" spans="1:13" ht="15" customHeight="1" x14ac:dyDescent="0.3">
      <c r="A10" s="383">
        <v>9</v>
      </c>
      <c r="B10" s="361" t="s">
        <v>263</v>
      </c>
      <c r="C10" s="365" t="s">
        <v>264</v>
      </c>
      <c r="D10" s="366">
        <v>1991</v>
      </c>
      <c r="E10" s="362" t="s">
        <v>267</v>
      </c>
      <c r="F10" s="363" t="s">
        <v>133</v>
      </c>
      <c r="G10" s="368"/>
      <c r="H10" s="364"/>
      <c r="I10" s="485" t="s">
        <v>147</v>
      </c>
      <c r="J10" s="486" t="s">
        <v>242</v>
      </c>
      <c r="K10" s="488">
        <v>72.849999999999994</v>
      </c>
      <c r="L10" s="385"/>
      <c r="M10" s="379"/>
    </row>
    <row r="11" spans="1:13" ht="18.75" customHeight="1" x14ac:dyDescent="0.3">
      <c r="A11" s="383">
        <v>10</v>
      </c>
      <c r="B11" s="361" t="s">
        <v>263</v>
      </c>
      <c r="C11" s="365" t="s">
        <v>245</v>
      </c>
      <c r="D11" s="366">
        <v>2001</v>
      </c>
      <c r="E11" s="362" t="s">
        <v>4</v>
      </c>
      <c r="F11" s="363" t="s">
        <v>132</v>
      </c>
      <c r="G11" s="368" t="s">
        <v>265</v>
      </c>
      <c r="H11" s="364"/>
      <c r="I11" s="485" t="s">
        <v>246</v>
      </c>
      <c r="J11" s="490">
        <v>68</v>
      </c>
      <c r="K11" s="488">
        <v>67.599999999999994</v>
      </c>
      <c r="L11" s="385"/>
      <c r="M11" s="377"/>
    </row>
    <row r="12" spans="1:13" ht="18.75" customHeight="1" x14ac:dyDescent="0.3">
      <c r="A12" s="383">
        <v>11</v>
      </c>
      <c r="B12" s="361" t="s">
        <v>263</v>
      </c>
      <c r="C12" s="365" t="s">
        <v>266</v>
      </c>
      <c r="D12" s="366">
        <v>2009</v>
      </c>
      <c r="E12" s="362" t="s">
        <v>267</v>
      </c>
      <c r="F12" s="363" t="s">
        <v>132</v>
      </c>
      <c r="G12" s="368" t="s">
        <v>265</v>
      </c>
      <c r="H12" s="364"/>
      <c r="I12" s="485" t="s">
        <v>246</v>
      </c>
      <c r="J12" s="490">
        <v>58</v>
      </c>
      <c r="K12" s="488">
        <v>52.3</v>
      </c>
      <c r="L12" s="385"/>
      <c r="M12" s="386"/>
    </row>
    <row r="13" spans="1:13" ht="22.5" customHeight="1" x14ac:dyDescent="0.3">
      <c r="A13" s="383">
        <v>12</v>
      </c>
      <c r="B13" s="361" t="s">
        <v>259</v>
      </c>
      <c r="C13" s="365" t="s">
        <v>268</v>
      </c>
      <c r="D13" s="366">
        <v>1985</v>
      </c>
      <c r="E13" s="362" t="s">
        <v>5</v>
      </c>
      <c r="F13" s="363" t="s">
        <v>132</v>
      </c>
      <c r="G13" s="368" t="s">
        <v>269</v>
      </c>
      <c r="H13" s="364"/>
      <c r="I13" s="485" t="s">
        <v>226</v>
      </c>
      <c r="J13" s="490">
        <v>95</v>
      </c>
      <c r="K13" s="487">
        <v>88.05</v>
      </c>
      <c r="L13" s="385"/>
      <c r="M13" s="385"/>
    </row>
    <row r="14" spans="1:13" ht="15" customHeight="1" x14ac:dyDescent="0.3">
      <c r="A14" s="383">
        <v>13</v>
      </c>
      <c r="B14" s="361" t="s">
        <v>259</v>
      </c>
      <c r="C14" s="365" t="s">
        <v>270</v>
      </c>
      <c r="D14" s="366">
        <v>2007</v>
      </c>
      <c r="E14" s="362" t="s">
        <v>267</v>
      </c>
      <c r="F14" s="363" t="s">
        <v>132</v>
      </c>
      <c r="G14" s="368" t="s">
        <v>271</v>
      </c>
      <c r="H14" s="364"/>
      <c r="I14" s="485" t="s">
        <v>274</v>
      </c>
      <c r="J14" s="490">
        <v>68</v>
      </c>
      <c r="K14" s="487">
        <v>65.150000000000006</v>
      </c>
      <c r="L14" s="385"/>
      <c r="M14" s="385"/>
    </row>
    <row r="15" spans="1:13" ht="18.75" customHeight="1" x14ac:dyDescent="0.3">
      <c r="A15" s="383">
        <v>14</v>
      </c>
      <c r="B15" s="361" t="s">
        <v>259</v>
      </c>
      <c r="C15" s="365" t="s">
        <v>248</v>
      </c>
      <c r="D15" s="366">
        <v>1996</v>
      </c>
      <c r="E15" s="362" t="s">
        <v>5</v>
      </c>
      <c r="F15" s="363" t="s">
        <v>132</v>
      </c>
      <c r="G15" s="368" t="s">
        <v>272</v>
      </c>
      <c r="H15" s="364"/>
      <c r="I15" s="485" t="s">
        <v>249</v>
      </c>
      <c r="J15" s="490" t="s">
        <v>241</v>
      </c>
      <c r="K15" s="487">
        <v>96.6</v>
      </c>
      <c r="L15" s="385"/>
      <c r="M15" s="385"/>
    </row>
    <row r="16" spans="1:13" ht="18.75" customHeight="1" x14ac:dyDescent="0.3">
      <c r="A16">
        <v>15</v>
      </c>
      <c r="B16" s="361"/>
      <c r="C16" s="365"/>
      <c r="D16" s="366"/>
      <c r="E16" s="362"/>
      <c r="F16" s="363"/>
      <c r="G16" s="369"/>
      <c r="H16" s="364"/>
      <c r="I16" s="485"/>
      <c r="J16" s="490"/>
      <c r="K16" s="489"/>
      <c r="L16" s="385"/>
      <c r="M16" s="385"/>
    </row>
    <row r="17" spans="1:13" ht="18.75" customHeight="1" x14ac:dyDescent="0.3">
      <c r="A17">
        <v>16</v>
      </c>
      <c r="B17" s="361"/>
      <c r="C17" s="365"/>
      <c r="D17" s="366"/>
      <c r="E17" s="362"/>
      <c r="F17" s="363"/>
      <c r="G17" s="369"/>
      <c r="H17" s="364"/>
      <c r="I17" s="485"/>
      <c r="J17" s="490"/>
      <c r="K17" s="488"/>
      <c r="L17" s="377"/>
      <c r="M17" s="385"/>
    </row>
    <row r="18" spans="1:13" ht="18.75" customHeight="1" x14ac:dyDescent="0.3">
      <c r="A18" s="383">
        <v>17</v>
      </c>
      <c r="B18" s="361" t="s">
        <v>259</v>
      </c>
      <c r="C18" s="365" t="s">
        <v>275</v>
      </c>
      <c r="D18" s="366">
        <v>2008</v>
      </c>
      <c r="E18" s="362" t="s">
        <v>267</v>
      </c>
      <c r="F18" s="363" t="s">
        <v>132</v>
      </c>
      <c r="G18" s="369" t="s">
        <v>273</v>
      </c>
      <c r="H18" s="364"/>
      <c r="I18" s="485" t="s">
        <v>274</v>
      </c>
      <c r="J18" s="490">
        <v>95</v>
      </c>
      <c r="K18" s="487">
        <v>92.3</v>
      </c>
      <c r="L18" s="385"/>
      <c r="M18" s="385"/>
    </row>
    <row r="19" spans="1:13" ht="22.5" customHeight="1" x14ac:dyDescent="0.3">
      <c r="A19" s="383">
        <v>18</v>
      </c>
      <c r="B19" s="361" t="s">
        <v>259</v>
      </c>
      <c r="C19" s="365" t="s">
        <v>276</v>
      </c>
      <c r="D19" s="366">
        <v>1984</v>
      </c>
      <c r="E19" s="362" t="s">
        <v>4</v>
      </c>
      <c r="F19" s="363" t="s">
        <v>132</v>
      </c>
      <c r="G19" s="368" t="s">
        <v>272</v>
      </c>
      <c r="H19" s="364"/>
      <c r="I19" s="485" t="s">
        <v>249</v>
      </c>
      <c r="J19" s="490">
        <v>85</v>
      </c>
      <c r="K19" s="487">
        <v>80.650000000000006</v>
      </c>
      <c r="L19" s="385"/>
      <c r="M19" s="385"/>
    </row>
    <row r="20" spans="1:13" ht="15" customHeight="1" x14ac:dyDescent="0.3">
      <c r="A20" s="383">
        <v>19</v>
      </c>
      <c r="B20" s="361" t="s">
        <v>263</v>
      </c>
      <c r="C20" s="365" t="s">
        <v>143</v>
      </c>
      <c r="D20" s="366">
        <v>1999</v>
      </c>
      <c r="E20" s="362" t="s">
        <v>4</v>
      </c>
      <c r="F20" s="363" t="s">
        <v>112</v>
      </c>
      <c r="G20" s="368"/>
      <c r="H20" s="364"/>
      <c r="I20" s="485" t="s">
        <v>219</v>
      </c>
      <c r="J20" s="489">
        <v>58</v>
      </c>
      <c r="K20" s="488">
        <v>56.4</v>
      </c>
      <c r="L20" s="385"/>
      <c r="M20" s="379"/>
    </row>
    <row r="21" spans="1:13" ht="22.5" customHeight="1" x14ac:dyDescent="0.3">
      <c r="A21" s="383">
        <v>20</v>
      </c>
      <c r="B21" s="361" t="s">
        <v>259</v>
      </c>
      <c r="C21" s="365" t="s">
        <v>221</v>
      </c>
      <c r="D21" s="366">
        <v>1993</v>
      </c>
      <c r="E21" s="362" t="s">
        <v>4</v>
      </c>
      <c r="F21" s="363" t="s">
        <v>112</v>
      </c>
      <c r="G21" s="368"/>
      <c r="H21" s="364"/>
      <c r="I21" s="485" t="s">
        <v>219</v>
      </c>
      <c r="J21" s="489">
        <v>73</v>
      </c>
      <c r="K21" s="487">
        <v>72.7</v>
      </c>
      <c r="L21" s="385"/>
      <c r="M21" s="385"/>
    </row>
    <row r="22" spans="1:13" ht="15" customHeight="1" x14ac:dyDescent="0.3">
      <c r="A22" s="383">
        <v>21</v>
      </c>
      <c r="B22" s="361" t="s">
        <v>277</v>
      </c>
      <c r="C22" s="365" t="s">
        <v>145</v>
      </c>
      <c r="D22" s="366">
        <v>2004</v>
      </c>
      <c r="E22" s="362" t="s">
        <v>4</v>
      </c>
      <c r="F22" s="363" t="s">
        <v>112</v>
      </c>
      <c r="G22" s="368"/>
      <c r="H22" s="364">
        <v>77.75</v>
      </c>
      <c r="I22" s="485" t="s">
        <v>220</v>
      </c>
      <c r="J22" s="489">
        <v>78</v>
      </c>
      <c r="K22" s="487">
        <v>77.75</v>
      </c>
      <c r="L22" s="385"/>
      <c r="M22" s="385"/>
    </row>
    <row r="23" spans="1:13" ht="22.5" customHeight="1" x14ac:dyDescent="0.3">
      <c r="A23" s="383">
        <v>22</v>
      </c>
      <c r="B23" s="361" t="s">
        <v>372</v>
      </c>
      <c r="C23" s="365" t="s">
        <v>162</v>
      </c>
      <c r="D23" s="366">
        <v>1994</v>
      </c>
      <c r="E23" s="362" t="s">
        <v>4</v>
      </c>
      <c r="F23" s="363" t="s">
        <v>134</v>
      </c>
      <c r="G23" s="368" t="s">
        <v>278</v>
      </c>
      <c r="H23" s="364">
        <v>77.8</v>
      </c>
      <c r="I23" s="485" t="s">
        <v>374</v>
      </c>
      <c r="J23" s="491">
        <v>78</v>
      </c>
      <c r="K23" s="487">
        <v>77.849999999999994</v>
      </c>
      <c r="L23" s="385"/>
      <c r="M23" s="385"/>
    </row>
    <row r="24" spans="1:13" ht="15" customHeight="1" x14ac:dyDescent="0.3">
      <c r="A24" s="383">
        <v>23</v>
      </c>
      <c r="B24" s="361" t="s">
        <v>277</v>
      </c>
      <c r="C24" s="365" t="s">
        <v>163</v>
      </c>
      <c r="D24" s="366">
        <v>1999</v>
      </c>
      <c r="E24" s="362" t="s">
        <v>4</v>
      </c>
      <c r="F24" s="363" t="s">
        <v>134</v>
      </c>
      <c r="G24" s="368" t="s">
        <v>278</v>
      </c>
      <c r="H24" s="364">
        <v>62.55</v>
      </c>
      <c r="I24" s="485" t="s">
        <v>375</v>
      </c>
      <c r="J24" s="491">
        <v>63</v>
      </c>
      <c r="K24" s="487">
        <v>62.25</v>
      </c>
      <c r="L24" s="385"/>
      <c r="M24" s="385"/>
    </row>
    <row r="25" spans="1:13" ht="15" customHeight="1" x14ac:dyDescent="0.3">
      <c r="A25" s="383">
        <v>24</v>
      </c>
      <c r="B25" s="361" t="s">
        <v>372</v>
      </c>
      <c r="C25" s="365" t="s">
        <v>164</v>
      </c>
      <c r="D25" s="366">
        <v>2000</v>
      </c>
      <c r="E25" s="362" t="s">
        <v>4</v>
      </c>
      <c r="F25" s="363" t="s">
        <v>134</v>
      </c>
      <c r="G25" s="368" t="s">
        <v>278</v>
      </c>
      <c r="H25" s="364">
        <v>82.3</v>
      </c>
      <c r="I25" s="485" t="s">
        <v>375</v>
      </c>
      <c r="J25" s="491">
        <v>85</v>
      </c>
      <c r="K25" s="489">
        <v>82.85</v>
      </c>
      <c r="L25" s="385"/>
      <c r="M25" s="385"/>
    </row>
    <row r="26" spans="1:13" ht="15" customHeight="1" x14ac:dyDescent="0.3">
      <c r="A26" s="383">
        <v>25</v>
      </c>
      <c r="B26" s="361" t="s">
        <v>372</v>
      </c>
      <c r="C26" s="365" t="s">
        <v>211</v>
      </c>
      <c r="D26" s="366">
        <v>2001</v>
      </c>
      <c r="E26" s="362" t="s">
        <v>4</v>
      </c>
      <c r="F26" s="363" t="s">
        <v>134</v>
      </c>
      <c r="G26" s="368" t="s">
        <v>278</v>
      </c>
      <c r="H26" s="364">
        <v>67.5</v>
      </c>
      <c r="I26" s="485" t="s">
        <v>375</v>
      </c>
      <c r="J26" s="491">
        <v>68</v>
      </c>
      <c r="K26" s="487">
        <v>67.5</v>
      </c>
      <c r="L26" s="385"/>
      <c r="M26" s="385"/>
    </row>
    <row r="27" spans="1:13" ht="22.5" customHeight="1" x14ac:dyDescent="0.3">
      <c r="A27" s="383">
        <v>26</v>
      </c>
      <c r="B27" s="361" t="s">
        <v>259</v>
      </c>
      <c r="C27" s="365" t="s">
        <v>279</v>
      </c>
      <c r="D27" s="366">
        <v>1982</v>
      </c>
      <c r="E27" s="362" t="s">
        <v>4</v>
      </c>
      <c r="F27" s="363" t="s">
        <v>134</v>
      </c>
      <c r="G27" s="368"/>
      <c r="H27" s="364"/>
      <c r="I27" s="485" t="s">
        <v>374</v>
      </c>
      <c r="J27" s="491">
        <v>95</v>
      </c>
      <c r="K27" s="487">
        <v>92.4</v>
      </c>
      <c r="L27" s="385"/>
      <c r="M27" s="385"/>
    </row>
    <row r="28" spans="1:13" ht="15" customHeight="1" x14ac:dyDescent="0.3">
      <c r="A28" s="383">
        <v>27</v>
      </c>
      <c r="B28" s="361" t="s">
        <v>433</v>
      </c>
      <c r="C28" s="365" t="s">
        <v>213</v>
      </c>
      <c r="D28" s="366">
        <v>1998</v>
      </c>
      <c r="E28" s="362" t="s">
        <v>4</v>
      </c>
      <c r="F28" s="363" t="s">
        <v>134</v>
      </c>
      <c r="G28" s="368" t="s">
        <v>278</v>
      </c>
      <c r="H28" s="364">
        <v>82</v>
      </c>
      <c r="I28" s="485" t="s">
        <v>214</v>
      </c>
      <c r="J28" s="490">
        <v>85</v>
      </c>
      <c r="K28" s="489">
        <v>81.7</v>
      </c>
      <c r="L28" s="385"/>
      <c r="M28" s="385"/>
    </row>
    <row r="29" spans="1:13" ht="15" customHeight="1" x14ac:dyDescent="0.3">
      <c r="A29" s="383">
        <v>28</v>
      </c>
      <c r="B29" s="361" t="s">
        <v>281</v>
      </c>
      <c r="C29" s="365" t="s">
        <v>256</v>
      </c>
      <c r="D29" s="366">
        <v>2000</v>
      </c>
      <c r="E29" s="362" t="s">
        <v>4</v>
      </c>
      <c r="F29" s="363" t="s">
        <v>134</v>
      </c>
      <c r="G29" s="368" t="s">
        <v>278</v>
      </c>
      <c r="H29" s="364">
        <v>57.8</v>
      </c>
      <c r="I29" s="485" t="s">
        <v>375</v>
      </c>
      <c r="J29" s="491">
        <v>58</v>
      </c>
      <c r="K29" s="488">
        <v>57.95</v>
      </c>
      <c r="L29" s="377"/>
      <c r="M29" s="387"/>
    </row>
    <row r="30" spans="1:13" ht="15" customHeight="1" x14ac:dyDescent="0.3">
      <c r="A30" s="383">
        <v>29</v>
      </c>
      <c r="B30" s="361" t="s">
        <v>281</v>
      </c>
      <c r="C30" s="365" t="s">
        <v>212</v>
      </c>
      <c r="D30" s="366">
        <v>2004</v>
      </c>
      <c r="E30" s="362" t="s">
        <v>5</v>
      </c>
      <c r="F30" s="363" t="s">
        <v>134</v>
      </c>
      <c r="G30" s="368" t="s">
        <v>278</v>
      </c>
      <c r="H30" s="364">
        <v>89.35</v>
      </c>
      <c r="I30" s="485" t="s">
        <v>375</v>
      </c>
      <c r="J30" s="491" t="s">
        <v>242</v>
      </c>
      <c r="K30" s="488">
        <v>89.4</v>
      </c>
      <c r="L30" s="377"/>
      <c r="M30" s="387"/>
    </row>
    <row r="31" spans="1:13" ht="15" customHeight="1" x14ac:dyDescent="0.3">
      <c r="A31" s="383">
        <v>30</v>
      </c>
      <c r="B31" s="361" t="s">
        <v>263</v>
      </c>
      <c r="C31" s="365" t="s">
        <v>216</v>
      </c>
      <c r="D31" s="366">
        <v>2002</v>
      </c>
      <c r="E31" s="362" t="s">
        <v>5</v>
      </c>
      <c r="F31" s="363" t="s">
        <v>134</v>
      </c>
      <c r="G31" s="368" t="s">
        <v>278</v>
      </c>
      <c r="H31" s="364"/>
      <c r="I31" s="485" t="s">
        <v>375</v>
      </c>
      <c r="J31" s="491">
        <v>58</v>
      </c>
      <c r="K31" s="488">
        <v>57.5</v>
      </c>
      <c r="L31" s="385"/>
      <c r="M31" s="379"/>
    </row>
    <row r="32" spans="1:13" ht="15" customHeight="1" x14ac:dyDescent="0.3">
      <c r="A32" s="383">
        <v>31</v>
      </c>
      <c r="B32" s="361" t="s">
        <v>280</v>
      </c>
      <c r="C32" s="365" t="s">
        <v>215</v>
      </c>
      <c r="D32" s="366">
        <v>1990</v>
      </c>
      <c r="E32" s="362" t="s">
        <v>5</v>
      </c>
      <c r="F32" s="363" t="s">
        <v>134</v>
      </c>
      <c r="G32" s="368" t="s">
        <v>278</v>
      </c>
      <c r="H32" s="364">
        <v>72.25</v>
      </c>
      <c r="I32" s="485" t="s">
        <v>374</v>
      </c>
      <c r="J32" s="491">
        <v>73</v>
      </c>
      <c r="K32" s="487">
        <v>72.900000000000006</v>
      </c>
      <c r="L32" s="385"/>
      <c r="M32" s="385"/>
    </row>
    <row r="33" spans="1:13" ht="15" customHeight="1" x14ac:dyDescent="0.3">
      <c r="A33" s="383">
        <v>32</v>
      </c>
      <c r="B33" s="361" t="s">
        <v>263</v>
      </c>
      <c r="C33" s="365" t="s">
        <v>144</v>
      </c>
      <c r="D33" s="366">
        <v>2001</v>
      </c>
      <c r="E33" s="362" t="s">
        <v>4</v>
      </c>
      <c r="F33" s="363" t="s">
        <v>282</v>
      </c>
      <c r="G33" s="368" t="s">
        <v>283</v>
      </c>
      <c r="H33" s="364"/>
      <c r="I33" s="485" t="s">
        <v>376</v>
      </c>
      <c r="J33" s="490">
        <v>58</v>
      </c>
      <c r="K33" s="488">
        <v>56.5</v>
      </c>
      <c r="L33" s="385"/>
      <c r="M33" s="379"/>
    </row>
    <row r="34" spans="1:13" ht="15" customHeight="1" x14ac:dyDescent="0.3">
      <c r="A34" s="383">
        <v>33</v>
      </c>
      <c r="B34" s="361" t="s">
        <v>284</v>
      </c>
      <c r="C34" s="365" t="s">
        <v>140</v>
      </c>
      <c r="D34" s="366">
        <v>2005</v>
      </c>
      <c r="E34" s="362" t="s">
        <v>5</v>
      </c>
      <c r="F34" s="363" t="s">
        <v>125</v>
      </c>
      <c r="G34" s="368" t="s">
        <v>285</v>
      </c>
      <c r="H34" s="364"/>
      <c r="I34" s="485" t="s">
        <v>381</v>
      </c>
      <c r="J34" s="492">
        <v>58</v>
      </c>
      <c r="K34" s="489">
        <v>50.15</v>
      </c>
      <c r="L34" s="385"/>
      <c r="M34" s="387"/>
    </row>
    <row r="35" spans="1:13" ht="15" customHeight="1" x14ac:dyDescent="0.3">
      <c r="A35" s="383">
        <v>34</v>
      </c>
      <c r="B35" s="361" t="s">
        <v>286</v>
      </c>
      <c r="C35" s="365" t="s">
        <v>142</v>
      </c>
      <c r="D35" s="366">
        <v>1994</v>
      </c>
      <c r="E35" s="362" t="s">
        <v>5</v>
      </c>
      <c r="F35" s="363" t="s">
        <v>125</v>
      </c>
      <c r="G35" s="368" t="s">
        <v>287</v>
      </c>
      <c r="H35" s="364"/>
      <c r="I35" s="485" t="s">
        <v>382</v>
      </c>
      <c r="J35" s="490" t="s">
        <v>361</v>
      </c>
      <c r="K35" s="488"/>
      <c r="L35" s="377"/>
      <c r="M35" s="385"/>
    </row>
    <row r="36" spans="1:13" ht="15" customHeight="1" x14ac:dyDescent="0.3">
      <c r="A36" s="383">
        <v>35</v>
      </c>
      <c r="B36" s="361" t="s">
        <v>288</v>
      </c>
      <c r="C36" s="365" t="s">
        <v>229</v>
      </c>
      <c r="D36" s="366">
        <v>2000</v>
      </c>
      <c r="E36" s="362" t="s">
        <v>4</v>
      </c>
      <c r="F36" s="363" t="s">
        <v>125</v>
      </c>
      <c r="G36" s="368" t="s">
        <v>287</v>
      </c>
      <c r="H36" s="364"/>
      <c r="I36" s="485" t="s">
        <v>382</v>
      </c>
      <c r="J36" s="490" t="s">
        <v>359</v>
      </c>
      <c r="K36" s="488"/>
      <c r="L36" s="377"/>
      <c r="M36" s="385"/>
    </row>
    <row r="37" spans="1:13" ht="15" customHeight="1" x14ac:dyDescent="0.3">
      <c r="A37" s="383">
        <v>36</v>
      </c>
      <c r="B37" s="361" t="s">
        <v>289</v>
      </c>
      <c r="C37" s="365" t="s">
        <v>230</v>
      </c>
      <c r="D37" s="366">
        <v>2009</v>
      </c>
      <c r="E37" s="362" t="s">
        <v>5</v>
      </c>
      <c r="F37" s="363" t="s">
        <v>125</v>
      </c>
      <c r="G37" s="368" t="s">
        <v>285</v>
      </c>
      <c r="H37" s="364"/>
      <c r="I37" s="485" t="s">
        <v>141</v>
      </c>
      <c r="J37" s="490" t="s">
        <v>360</v>
      </c>
      <c r="K37" s="488"/>
      <c r="L37" s="385"/>
      <c r="M37" s="385"/>
    </row>
    <row r="38" spans="1:13" ht="15" customHeight="1" x14ac:dyDescent="0.3">
      <c r="A38" s="383">
        <v>37</v>
      </c>
      <c r="B38" s="361" t="s">
        <v>281</v>
      </c>
      <c r="C38" s="365" t="s">
        <v>290</v>
      </c>
      <c r="D38" s="366">
        <v>1998</v>
      </c>
      <c r="E38" s="362" t="s">
        <v>5</v>
      </c>
      <c r="F38" s="363" t="s">
        <v>125</v>
      </c>
      <c r="G38" s="368" t="s">
        <v>291</v>
      </c>
      <c r="H38" s="364">
        <v>108.4</v>
      </c>
      <c r="I38" s="485" t="s">
        <v>257</v>
      </c>
      <c r="J38" s="492" t="s">
        <v>242</v>
      </c>
      <c r="K38" s="488">
        <v>108</v>
      </c>
      <c r="L38" s="377"/>
      <c r="M38" s="387"/>
    </row>
    <row r="39" spans="1:13" ht="15" customHeight="1" x14ac:dyDescent="0.3">
      <c r="A39" s="383">
        <v>38</v>
      </c>
      <c r="B39" s="361" t="s">
        <v>288</v>
      </c>
      <c r="C39" s="365" t="s">
        <v>292</v>
      </c>
      <c r="D39" s="366">
        <v>2008</v>
      </c>
      <c r="E39" s="362" t="s">
        <v>5</v>
      </c>
      <c r="F39" s="363" t="s">
        <v>125</v>
      </c>
      <c r="G39" s="368" t="s">
        <v>285</v>
      </c>
      <c r="H39" s="364"/>
      <c r="I39" s="485" t="s">
        <v>141</v>
      </c>
      <c r="J39" s="490" t="s">
        <v>362</v>
      </c>
      <c r="K39" s="488"/>
      <c r="L39" s="377"/>
      <c r="M39" s="385"/>
    </row>
    <row r="40" spans="1:13" ht="15" customHeight="1" x14ac:dyDescent="0.3">
      <c r="A40" s="383">
        <v>39</v>
      </c>
      <c r="B40" s="361" t="s">
        <v>288</v>
      </c>
      <c r="C40" s="365" t="s">
        <v>293</v>
      </c>
      <c r="D40" s="366">
        <v>2008</v>
      </c>
      <c r="E40" s="362" t="s">
        <v>5</v>
      </c>
      <c r="F40" s="363" t="s">
        <v>125</v>
      </c>
      <c r="G40" s="368" t="s">
        <v>285</v>
      </c>
      <c r="H40" s="364"/>
      <c r="I40" s="485" t="s">
        <v>141</v>
      </c>
      <c r="J40" s="490" t="s">
        <v>362</v>
      </c>
      <c r="K40" s="488"/>
      <c r="L40" s="377"/>
      <c r="M40" s="385"/>
    </row>
    <row r="41" spans="1:13" ht="15" customHeight="1" x14ac:dyDescent="0.3">
      <c r="A41" s="383">
        <v>40</v>
      </c>
      <c r="B41" s="361" t="s">
        <v>260</v>
      </c>
      <c r="C41" s="365" t="s">
        <v>294</v>
      </c>
      <c r="D41" s="366">
        <v>2005</v>
      </c>
      <c r="E41" s="362" t="s">
        <v>5</v>
      </c>
      <c r="F41" s="363" t="s">
        <v>125</v>
      </c>
      <c r="G41" s="368" t="s">
        <v>295</v>
      </c>
      <c r="H41" s="364">
        <v>85.65</v>
      </c>
      <c r="I41" s="485" t="s">
        <v>383</v>
      </c>
      <c r="J41" s="492">
        <v>95</v>
      </c>
      <c r="K41" s="488"/>
      <c r="L41" s="385"/>
      <c r="M41" s="385"/>
    </row>
    <row r="42" spans="1:13" ht="15" customHeight="1" x14ac:dyDescent="0.3">
      <c r="A42" s="383">
        <v>41</v>
      </c>
      <c r="B42" s="361" t="s">
        <v>296</v>
      </c>
      <c r="C42" s="365" t="s">
        <v>297</v>
      </c>
      <c r="D42" s="366">
        <v>2006</v>
      </c>
      <c r="E42" s="362" t="s">
        <v>5</v>
      </c>
      <c r="F42" s="363" t="s">
        <v>125</v>
      </c>
      <c r="G42" s="368" t="s">
        <v>295</v>
      </c>
      <c r="H42" s="364">
        <v>67</v>
      </c>
      <c r="I42" s="485" t="s">
        <v>138</v>
      </c>
      <c r="J42" s="490">
        <v>68</v>
      </c>
      <c r="K42" s="487">
        <v>67.45</v>
      </c>
      <c r="L42" s="377"/>
      <c r="M42" s="385"/>
    </row>
    <row r="43" spans="1:13" ht="15" customHeight="1" x14ac:dyDescent="0.3">
      <c r="A43" s="383">
        <v>42</v>
      </c>
      <c r="B43" s="361" t="s">
        <v>296</v>
      </c>
      <c r="C43" s="365" t="s">
        <v>298</v>
      </c>
      <c r="D43" s="366">
        <v>2007</v>
      </c>
      <c r="E43" s="362" t="s">
        <v>5</v>
      </c>
      <c r="F43" s="363" t="s">
        <v>125</v>
      </c>
      <c r="G43" s="368" t="s">
        <v>295</v>
      </c>
      <c r="H43" s="364">
        <v>75.75</v>
      </c>
      <c r="I43" s="485" t="s">
        <v>138</v>
      </c>
      <c r="J43" s="490">
        <v>78</v>
      </c>
      <c r="K43" s="487">
        <v>76.5</v>
      </c>
      <c r="L43" s="377"/>
      <c r="M43" s="385"/>
    </row>
    <row r="44" spans="1:13" ht="15" customHeight="1" x14ac:dyDescent="0.3">
      <c r="A44" s="383">
        <v>43</v>
      </c>
      <c r="B44" s="361" t="s">
        <v>259</v>
      </c>
      <c r="C44" s="365" t="s">
        <v>231</v>
      </c>
      <c r="D44" s="366">
        <v>2005</v>
      </c>
      <c r="E44" s="362" t="s">
        <v>5</v>
      </c>
      <c r="F44" s="363" t="s">
        <v>125</v>
      </c>
      <c r="G44" s="368" t="s">
        <v>295</v>
      </c>
      <c r="H44" s="364"/>
      <c r="I44" s="485" t="s">
        <v>138</v>
      </c>
      <c r="J44" s="490">
        <v>63</v>
      </c>
      <c r="K44" s="487">
        <v>62.25</v>
      </c>
      <c r="L44" s="377"/>
      <c r="M44" s="385"/>
    </row>
    <row r="45" spans="1:13" ht="15" customHeight="1" x14ac:dyDescent="0.3">
      <c r="A45" s="383">
        <v>44</v>
      </c>
      <c r="B45" s="361" t="s">
        <v>296</v>
      </c>
      <c r="C45" s="365" t="s">
        <v>299</v>
      </c>
      <c r="D45" s="366">
        <v>2003</v>
      </c>
      <c r="E45" s="362" t="s">
        <v>5</v>
      </c>
      <c r="F45" s="363" t="s">
        <v>125</v>
      </c>
      <c r="G45" s="368" t="s">
        <v>295</v>
      </c>
      <c r="H45" s="364">
        <v>72.849999999999994</v>
      </c>
      <c r="I45" s="485" t="s">
        <v>138</v>
      </c>
      <c r="J45" s="490">
        <v>73</v>
      </c>
      <c r="K45" s="487">
        <v>73</v>
      </c>
      <c r="L45" s="377"/>
      <c r="M45" s="385"/>
    </row>
    <row r="46" spans="1:13" ht="15" customHeight="1" x14ac:dyDescent="0.3">
      <c r="A46" s="383">
        <v>45</v>
      </c>
      <c r="B46" s="361" t="s">
        <v>296</v>
      </c>
      <c r="C46" s="365" t="s">
        <v>232</v>
      </c>
      <c r="D46" s="366">
        <v>2002</v>
      </c>
      <c r="E46" s="362" t="s">
        <v>5</v>
      </c>
      <c r="F46" s="363" t="s">
        <v>125</v>
      </c>
      <c r="G46" s="368" t="s">
        <v>295</v>
      </c>
      <c r="H46" s="364">
        <v>59.3</v>
      </c>
      <c r="I46" s="485" t="s">
        <v>138</v>
      </c>
      <c r="J46" s="490">
        <v>63</v>
      </c>
      <c r="K46" s="487">
        <v>59.15</v>
      </c>
      <c r="L46" s="377"/>
      <c r="M46" s="385"/>
    </row>
    <row r="47" spans="1:13" ht="15" customHeight="1" x14ac:dyDescent="0.3">
      <c r="A47" s="383">
        <v>46</v>
      </c>
      <c r="B47" s="361" t="s">
        <v>435</v>
      </c>
      <c r="C47" s="365" t="s">
        <v>136</v>
      </c>
      <c r="D47" s="366">
        <v>2001</v>
      </c>
      <c r="E47" s="362" t="s">
        <v>4</v>
      </c>
      <c r="F47" s="363" t="s">
        <v>125</v>
      </c>
      <c r="G47" s="368" t="s">
        <v>291</v>
      </c>
      <c r="H47" s="364"/>
      <c r="I47" s="485" t="s">
        <v>233</v>
      </c>
      <c r="J47" s="490">
        <v>85</v>
      </c>
      <c r="K47" s="487">
        <v>84.25</v>
      </c>
      <c r="L47" s="377"/>
      <c r="M47" s="385"/>
    </row>
    <row r="48" spans="1:13" ht="15" customHeight="1" x14ac:dyDescent="0.25">
      <c r="A48" s="383">
        <v>47</v>
      </c>
      <c r="B48" s="361" t="s">
        <v>436</v>
      </c>
      <c r="C48" s="365" t="s">
        <v>234</v>
      </c>
      <c r="D48" s="366">
        <v>2000</v>
      </c>
      <c r="E48" s="362" t="s">
        <v>4</v>
      </c>
      <c r="F48" s="363" t="s">
        <v>125</v>
      </c>
      <c r="G48" s="368" t="s">
        <v>291</v>
      </c>
      <c r="H48" s="364">
        <v>83.8</v>
      </c>
      <c r="I48" s="485" t="s">
        <v>233</v>
      </c>
      <c r="J48" s="490">
        <v>85</v>
      </c>
      <c r="K48" s="487">
        <v>85</v>
      </c>
      <c r="L48" s="377"/>
      <c r="M48" s="377"/>
    </row>
    <row r="49" spans="1:13" ht="15" customHeight="1" x14ac:dyDescent="0.3">
      <c r="A49" s="383">
        <v>48</v>
      </c>
      <c r="B49" s="361" t="s">
        <v>259</v>
      </c>
      <c r="C49" s="365" t="s">
        <v>370</v>
      </c>
      <c r="D49" s="366">
        <v>1992</v>
      </c>
      <c r="E49" s="362" t="s">
        <v>5</v>
      </c>
      <c r="F49" s="363" t="s">
        <v>125</v>
      </c>
      <c r="G49" s="368" t="s">
        <v>291</v>
      </c>
      <c r="H49" s="364"/>
      <c r="I49" s="485" t="s">
        <v>257</v>
      </c>
      <c r="J49" s="490">
        <v>68</v>
      </c>
      <c r="K49" s="487">
        <v>68</v>
      </c>
      <c r="L49" s="377"/>
      <c r="M49" s="385"/>
    </row>
    <row r="50" spans="1:13" ht="15" customHeight="1" x14ac:dyDescent="0.25">
      <c r="A50" s="383">
        <v>49</v>
      </c>
      <c r="B50" s="361" t="s">
        <v>434</v>
      </c>
      <c r="C50" s="365" t="s">
        <v>236</v>
      </c>
      <c r="D50" s="366">
        <v>2000</v>
      </c>
      <c r="E50" s="362" t="s">
        <v>5</v>
      </c>
      <c r="F50" s="363" t="s">
        <v>125</v>
      </c>
      <c r="G50" s="368" t="s">
        <v>291</v>
      </c>
      <c r="H50" s="364"/>
      <c r="I50" s="485" t="s">
        <v>257</v>
      </c>
      <c r="J50" s="490">
        <v>78</v>
      </c>
      <c r="K50" s="487">
        <v>77.95</v>
      </c>
      <c r="L50" s="377"/>
      <c r="M50" s="377"/>
    </row>
    <row r="51" spans="1:13" ht="15" customHeight="1" x14ac:dyDescent="0.25">
      <c r="A51" s="383">
        <v>50</v>
      </c>
      <c r="B51" s="361" t="s">
        <v>258</v>
      </c>
      <c r="C51" s="365" t="s">
        <v>139</v>
      </c>
      <c r="D51" s="366">
        <v>1987</v>
      </c>
      <c r="E51" s="362" t="s">
        <v>4</v>
      </c>
      <c r="F51" s="363" t="s">
        <v>125</v>
      </c>
      <c r="G51" s="368" t="s">
        <v>291</v>
      </c>
      <c r="H51" s="364">
        <v>77.349999999999994</v>
      </c>
      <c r="I51" s="485" t="s">
        <v>257</v>
      </c>
      <c r="J51" s="490">
        <v>78</v>
      </c>
      <c r="K51" s="487">
        <v>78</v>
      </c>
      <c r="L51" s="377"/>
      <c r="M51" s="377"/>
    </row>
    <row r="52" spans="1:13" ht="15" customHeight="1" x14ac:dyDescent="0.3">
      <c r="A52" s="383">
        <v>51</v>
      </c>
      <c r="B52" s="361" t="s">
        <v>296</v>
      </c>
      <c r="C52" s="365" t="s">
        <v>300</v>
      </c>
      <c r="D52" s="366">
        <v>2001</v>
      </c>
      <c r="E52" s="362" t="s">
        <v>5</v>
      </c>
      <c r="F52" s="363" t="s">
        <v>125</v>
      </c>
      <c r="G52" s="368" t="s">
        <v>291</v>
      </c>
      <c r="H52" s="364">
        <v>62.55</v>
      </c>
      <c r="I52" s="485" t="s">
        <v>257</v>
      </c>
      <c r="J52" s="490">
        <v>63</v>
      </c>
      <c r="K52" s="488">
        <v>62.5</v>
      </c>
      <c r="L52" s="377"/>
      <c r="M52" s="385"/>
    </row>
    <row r="53" spans="1:13" ht="15" customHeight="1" x14ac:dyDescent="0.3">
      <c r="A53" s="383">
        <v>52</v>
      </c>
      <c r="B53" s="361" t="s">
        <v>263</v>
      </c>
      <c r="C53" s="365" t="s">
        <v>237</v>
      </c>
      <c r="D53" s="366">
        <v>2000</v>
      </c>
      <c r="E53" s="362" t="s">
        <v>5</v>
      </c>
      <c r="F53" s="363" t="s">
        <v>125</v>
      </c>
      <c r="G53" s="368" t="s">
        <v>291</v>
      </c>
      <c r="H53" s="364"/>
      <c r="I53" s="485" t="s">
        <v>257</v>
      </c>
      <c r="J53" s="490" t="s">
        <v>242</v>
      </c>
      <c r="K53" s="488">
        <v>108</v>
      </c>
      <c r="L53" s="385"/>
      <c r="M53" s="377"/>
    </row>
    <row r="54" spans="1:13" ht="15" customHeight="1" x14ac:dyDescent="0.3">
      <c r="A54" s="383">
        <v>53</v>
      </c>
      <c r="B54" s="361" t="s">
        <v>259</v>
      </c>
      <c r="C54" s="365" t="s">
        <v>301</v>
      </c>
      <c r="D54" s="366">
        <v>2000</v>
      </c>
      <c r="E54" s="362" t="s">
        <v>5</v>
      </c>
      <c r="F54" s="363" t="s">
        <v>125</v>
      </c>
      <c r="G54" s="368" t="s">
        <v>371</v>
      </c>
      <c r="H54" s="364"/>
      <c r="I54" s="485" t="s">
        <v>302</v>
      </c>
      <c r="J54" s="490">
        <v>78</v>
      </c>
      <c r="K54" s="487">
        <v>75.650000000000006</v>
      </c>
      <c r="L54" s="377"/>
      <c r="M54" s="385"/>
    </row>
    <row r="55" spans="1:13" ht="15" customHeight="1" x14ac:dyDescent="0.3">
      <c r="A55" s="383">
        <v>54</v>
      </c>
      <c r="B55" s="361" t="s">
        <v>434</v>
      </c>
      <c r="C55" s="365" t="s">
        <v>303</v>
      </c>
      <c r="D55" s="366">
        <v>1990</v>
      </c>
      <c r="E55" s="362" t="s">
        <v>5</v>
      </c>
      <c r="F55" s="363" t="s">
        <v>125</v>
      </c>
      <c r="G55" s="368" t="s">
        <v>291</v>
      </c>
      <c r="H55" s="364"/>
      <c r="I55" s="485" t="s">
        <v>381</v>
      </c>
      <c r="J55" s="490">
        <v>95</v>
      </c>
      <c r="K55" s="493">
        <v>91.25</v>
      </c>
      <c r="L55" s="377"/>
      <c r="M55" s="385"/>
    </row>
    <row r="56" spans="1:13" ht="15" customHeight="1" x14ac:dyDescent="0.3">
      <c r="A56" s="383">
        <v>55</v>
      </c>
      <c r="B56" s="361" t="s">
        <v>259</v>
      </c>
      <c r="C56" s="365" t="s">
        <v>304</v>
      </c>
      <c r="D56" s="366">
        <v>1990</v>
      </c>
      <c r="E56" s="362" t="s">
        <v>5</v>
      </c>
      <c r="F56" s="363" t="s">
        <v>125</v>
      </c>
      <c r="G56" s="368" t="s">
        <v>291</v>
      </c>
      <c r="H56" s="364"/>
      <c r="I56" s="485" t="s">
        <v>305</v>
      </c>
      <c r="J56" s="490" t="s">
        <v>241</v>
      </c>
      <c r="K56" s="489">
        <v>96.65</v>
      </c>
      <c r="L56" s="385"/>
      <c r="M56" s="385"/>
    </row>
    <row r="57" spans="1:13" ht="15" customHeight="1" x14ac:dyDescent="0.3">
      <c r="A57" s="383">
        <v>56</v>
      </c>
      <c r="B57" s="361" t="s">
        <v>296</v>
      </c>
      <c r="C57" s="365" t="s">
        <v>306</v>
      </c>
      <c r="D57" s="366">
        <v>2005</v>
      </c>
      <c r="E57" s="362" t="s">
        <v>5</v>
      </c>
      <c r="F57" s="363" t="s">
        <v>125</v>
      </c>
      <c r="G57" s="368" t="s">
        <v>291</v>
      </c>
      <c r="H57" s="364">
        <v>57.05</v>
      </c>
      <c r="I57" s="485" t="s">
        <v>257</v>
      </c>
      <c r="J57" s="490">
        <v>63</v>
      </c>
      <c r="K57" s="489">
        <v>57.05</v>
      </c>
      <c r="L57" s="377"/>
      <c r="M57" s="385"/>
    </row>
    <row r="58" spans="1:13" ht="15" customHeight="1" x14ac:dyDescent="0.3">
      <c r="A58" s="383">
        <v>57</v>
      </c>
      <c r="B58" s="361" t="s">
        <v>258</v>
      </c>
      <c r="C58" s="365" t="s">
        <v>307</v>
      </c>
      <c r="D58" s="366">
        <v>1993</v>
      </c>
      <c r="E58" s="362" t="s">
        <v>5</v>
      </c>
      <c r="F58" s="363" t="s">
        <v>125</v>
      </c>
      <c r="G58" s="368" t="s">
        <v>291</v>
      </c>
      <c r="H58" s="364">
        <v>98.35</v>
      </c>
      <c r="I58" s="485" t="s">
        <v>257</v>
      </c>
      <c r="J58" s="490" t="s">
        <v>241</v>
      </c>
      <c r="K58" s="487">
        <v>97.9</v>
      </c>
      <c r="L58" s="377"/>
      <c r="M58" s="385"/>
    </row>
    <row r="59" spans="1:13" ht="15" customHeight="1" x14ac:dyDescent="0.3">
      <c r="A59" s="383">
        <v>58</v>
      </c>
      <c r="B59" s="361" t="s">
        <v>296</v>
      </c>
      <c r="C59" s="365" t="s">
        <v>308</v>
      </c>
      <c r="D59" s="366">
        <v>2008</v>
      </c>
      <c r="E59" s="362" t="s">
        <v>5</v>
      </c>
      <c r="F59" s="363" t="s">
        <v>125</v>
      </c>
      <c r="G59" s="368" t="s">
        <v>295</v>
      </c>
      <c r="H59" s="364">
        <v>60.8</v>
      </c>
      <c r="I59" s="485" t="s">
        <v>138</v>
      </c>
      <c r="J59" s="490">
        <v>63</v>
      </c>
      <c r="K59" s="489">
        <v>61.45</v>
      </c>
      <c r="L59" s="377"/>
      <c r="M59" s="385"/>
    </row>
    <row r="60" spans="1:13" ht="15" customHeight="1" x14ac:dyDescent="0.3">
      <c r="A60" s="383">
        <v>59</v>
      </c>
      <c r="B60" s="361" t="s">
        <v>281</v>
      </c>
      <c r="C60" s="365" t="s">
        <v>309</v>
      </c>
      <c r="D60" s="366">
        <v>1990</v>
      </c>
      <c r="E60" s="362" t="s">
        <v>5</v>
      </c>
      <c r="F60" s="363" t="s">
        <v>125</v>
      </c>
      <c r="G60" s="368" t="s">
        <v>291</v>
      </c>
      <c r="H60" s="364">
        <v>66.150000000000006</v>
      </c>
      <c r="I60" s="485" t="s">
        <v>310</v>
      </c>
      <c r="J60" s="490">
        <v>68</v>
      </c>
      <c r="K60" s="488">
        <v>65.5</v>
      </c>
      <c r="L60" s="377"/>
      <c r="M60" s="377"/>
    </row>
    <row r="61" spans="1:13" ht="15" customHeight="1" x14ac:dyDescent="0.3">
      <c r="A61" s="383">
        <v>60</v>
      </c>
      <c r="B61" s="361" t="s">
        <v>281</v>
      </c>
      <c r="C61" s="365" t="s">
        <v>311</v>
      </c>
      <c r="D61" s="366">
        <v>2005</v>
      </c>
      <c r="E61" s="362" t="s">
        <v>5</v>
      </c>
      <c r="F61" s="363" t="s">
        <v>125</v>
      </c>
      <c r="G61" s="368" t="s">
        <v>312</v>
      </c>
      <c r="H61" s="364">
        <v>79.25</v>
      </c>
      <c r="I61" s="485" t="s">
        <v>313</v>
      </c>
      <c r="J61" s="490" t="s">
        <v>242</v>
      </c>
      <c r="K61" s="488">
        <v>80.400000000000006</v>
      </c>
      <c r="L61" s="377"/>
      <c r="M61" s="379"/>
    </row>
    <row r="62" spans="1:13" ht="15" customHeight="1" x14ac:dyDescent="0.3">
      <c r="A62" s="383">
        <v>61</v>
      </c>
      <c r="B62" s="361" t="s">
        <v>263</v>
      </c>
      <c r="C62" s="365" t="s">
        <v>314</v>
      </c>
      <c r="D62" s="366">
        <v>1982</v>
      </c>
      <c r="E62" s="362" t="s">
        <v>5</v>
      </c>
      <c r="F62" s="363" t="s">
        <v>125</v>
      </c>
      <c r="G62" s="368" t="s">
        <v>285</v>
      </c>
      <c r="H62" s="364"/>
      <c r="I62" s="485" t="s">
        <v>228</v>
      </c>
      <c r="J62" s="490" t="s">
        <v>242</v>
      </c>
      <c r="K62" s="488">
        <v>81.099999999999994</v>
      </c>
      <c r="L62" s="385"/>
      <c r="M62" s="386"/>
    </row>
    <row r="63" spans="1:13" ht="15" customHeight="1" x14ac:dyDescent="0.3">
      <c r="A63" s="383">
        <v>62</v>
      </c>
      <c r="B63" s="361" t="s">
        <v>259</v>
      </c>
      <c r="C63" s="365" t="s">
        <v>321</v>
      </c>
      <c r="D63" s="366">
        <v>1989</v>
      </c>
      <c r="E63" s="362" t="s">
        <v>5</v>
      </c>
      <c r="F63" s="363" t="s">
        <v>315</v>
      </c>
      <c r="G63" s="368"/>
      <c r="H63" s="364"/>
      <c r="I63" s="485" t="s">
        <v>424</v>
      </c>
      <c r="J63" s="494">
        <v>78</v>
      </c>
      <c r="K63" s="487">
        <v>76.75</v>
      </c>
      <c r="L63" s="385"/>
      <c r="M63" s="385"/>
    </row>
    <row r="64" spans="1:13" ht="15" customHeight="1" x14ac:dyDescent="0.3">
      <c r="A64" s="383">
        <v>63</v>
      </c>
      <c r="B64" s="361" t="s">
        <v>259</v>
      </c>
      <c r="C64" s="365" t="s">
        <v>253</v>
      </c>
      <c r="D64" s="366">
        <v>1984</v>
      </c>
      <c r="E64" s="362" t="s">
        <v>4</v>
      </c>
      <c r="F64" s="363" t="s">
        <v>315</v>
      </c>
      <c r="G64" s="368"/>
      <c r="H64" s="364"/>
      <c r="I64" s="485" t="s">
        <v>316</v>
      </c>
      <c r="J64" s="494">
        <v>85</v>
      </c>
      <c r="K64" s="487">
        <v>84.05</v>
      </c>
      <c r="L64" s="385"/>
      <c r="M64" s="385"/>
    </row>
    <row r="65" spans="1:13" ht="15" customHeight="1" x14ac:dyDescent="0.3">
      <c r="A65" s="383">
        <v>64</v>
      </c>
      <c r="B65" s="361" t="s">
        <v>260</v>
      </c>
      <c r="C65" s="365" t="s">
        <v>168</v>
      </c>
      <c r="D65" s="366">
        <v>2003</v>
      </c>
      <c r="E65" s="362" t="s">
        <v>5</v>
      </c>
      <c r="F65" s="363" t="s">
        <v>315</v>
      </c>
      <c r="G65" s="368"/>
      <c r="H65" s="364">
        <v>114.8</v>
      </c>
      <c r="I65" s="485" t="s">
        <v>316</v>
      </c>
      <c r="J65" s="494" t="s">
        <v>241</v>
      </c>
      <c r="K65" s="488"/>
      <c r="L65" s="388"/>
      <c r="M65" s="385"/>
    </row>
    <row r="66" spans="1:13" ht="15" customHeight="1" x14ac:dyDescent="0.3">
      <c r="A66" s="383">
        <v>65</v>
      </c>
      <c r="B66" s="361" t="s">
        <v>259</v>
      </c>
      <c r="C66" s="365" t="s">
        <v>317</v>
      </c>
      <c r="D66" s="366">
        <v>2000</v>
      </c>
      <c r="E66" s="362" t="s">
        <v>4</v>
      </c>
      <c r="F66" s="363" t="s">
        <v>315</v>
      </c>
      <c r="G66" s="368"/>
      <c r="H66" s="364"/>
      <c r="I66" s="485" t="s">
        <v>316</v>
      </c>
      <c r="J66" s="494">
        <v>68</v>
      </c>
      <c r="K66" s="487">
        <v>67.75</v>
      </c>
      <c r="L66" s="385"/>
      <c r="M66" s="385"/>
    </row>
    <row r="67" spans="1:13" ht="15" customHeight="1" x14ac:dyDescent="0.3">
      <c r="A67" s="383">
        <v>66</v>
      </c>
      <c r="B67" s="361" t="s">
        <v>259</v>
      </c>
      <c r="C67" s="365" t="s">
        <v>318</v>
      </c>
      <c r="D67" s="366">
        <v>2007</v>
      </c>
      <c r="E67" s="362" t="s">
        <v>267</v>
      </c>
      <c r="F67" s="363" t="s">
        <v>315</v>
      </c>
      <c r="G67" s="368"/>
      <c r="H67" s="364"/>
      <c r="I67" s="485" t="s">
        <v>319</v>
      </c>
      <c r="J67" s="494">
        <v>78</v>
      </c>
      <c r="K67" s="487">
        <v>73.8</v>
      </c>
      <c r="L67" s="385"/>
      <c r="M67" s="385"/>
    </row>
    <row r="68" spans="1:13" ht="15" customHeight="1" x14ac:dyDescent="0.3">
      <c r="A68" s="383">
        <v>67</v>
      </c>
      <c r="B68" s="361" t="s">
        <v>263</v>
      </c>
      <c r="C68" s="365" t="s">
        <v>320</v>
      </c>
      <c r="D68" s="366">
        <v>2010</v>
      </c>
      <c r="E68" s="362" t="s">
        <v>267</v>
      </c>
      <c r="F68" s="363" t="s">
        <v>315</v>
      </c>
      <c r="G68" s="368"/>
      <c r="H68" s="364"/>
      <c r="I68" s="485" t="s">
        <v>319</v>
      </c>
      <c r="J68" s="494">
        <v>58</v>
      </c>
      <c r="K68" s="488">
        <v>53</v>
      </c>
      <c r="L68" s="385"/>
      <c r="M68" s="379"/>
    </row>
    <row r="69" spans="1:13" ht="15" customHeight="1" x14ac:dyDescent="0.3">
      <c r="A69" s="354">
        <v>68</v>
      </c>
      <c r="B69" s="361"/>
      <c r="C69" s="365"/>
      <c r="D69" s="366"/>
      <c r="E69" s="362"/>
      <c r="F69" s="363" t="s">
        <v>315</v>
      </c>
      <c r="G69" s="368"/>
      <c r="H69" s="364"/>
      <c r="I69" s="485" t="s">
        <v>322</v>
      </c>
      <c r="J69" s="494">
        <v>78</v>
      </c>
      <c r="K69" s="487"/>
      <c r="L69" s="377"/>
      <c r="M69" s="385"/>
    </row>
    <row r="70" spans="1:13" ht="15" customHeight="1" x14ac:dyDescent="0.3">
      <c r="A70" s="383">
        <v>69</v>
      </c>
      <c r="B70" s="361" t="s">
        <v>436</v>
      </c>
      <c r="C70" s="365" t="s">
        <v>222</v>
      </c>
      <c r="D70" s="366">
        <v>1997</v>
      </c>
      <c r="E70" s="362" t="s">
        <v>4</v>
      </c>
      <c r="F70" s="363" t="s">
        <v>323</v>
      </c>
      <c r="G70" s="368"/>
      <c r="H70" s="364">
        <v>90.45</v>
      </c>
      <c r="I70" s="485" t="s">
        <v>224</v>
      </c>
      <c r="J70" s="491">
        <v>95</v>
      </c>
      <c r="K70" s="493">
        <v>90.7</v>
      </c>
      <c r="L70" s="377"/>
      <c r="M70" s="385"/>
    </row>
    <row r="71" spans="1:13" ht="15" customHeight="1" x14ac:dyDescent="0.3">
      <c r="A71" s="383">
        <v>70</v>
      </c>
      <c r="B71" s="361" t="s">
        <v>259</v>
      </c>
      <c r="C71" s="365" t="s">
        <v>324</v>
      </c>
      <c r="D71" s="366">
        <v>1988</v>
      </c>
      <c r="E71" s="362" t="s">
        <v>5</v>
      </c>
      <c r="F71" s="363" t="s">
        <v>323</v>
      </c>
      <c r="G71" s="368"/>
      <c r="H71" s="364"/>
      <c r="I71" s="485" t="s">
        <v>377</v>
      </c>
      <c r="J71" s="491">
        <v>68</v>
      </c>
      <c r="K71" s="487">
        <v>67.5</v>
      </c>
      <c r="L71" s="385"/>
      <c r="M71" s="385"/>
    </row>
    <row r="72" spans="1:13" ht="15" customHeight="1" x14ac:dyDescent="0.3">
      <c r="A72" s="383">
        <v>71</v>
      </c>
      <c r="B72" s="361" t="s">
        <v>434</v>
      </c>
      <c r="C72" s="365" t="s">
        <v>325</v>
      </c>
      <c r="D72" s="366">
        <v>1996</v>
      </c>
      <c r="E72" s="362" t="s">
        <v>4</v>
      </c>
      <c r="F72" s="363" t="s">
        <v>323</v>
      </c>
      <c r="G72" s="368"/>
      <c r="H72" s="364"/>
      <c r="I72" s="485" t="s">
        <v>378</v>
      </c>
      <c r="J72" s="491">
        <v>85</v>
      </c>
      <c r="K72" s="487">
        <v>83.4</v>
      </c>
      <c r="L72" s="377"/>
      <c r="M72" s="385"/>
    </row>
    <row r="73" spans="1:13" ht="15" customHeight="1" x14ac:dyDescent="0.3">
      <c r="A73" s="383">
        <v>72</v>
      </c>
      <c r="B73" s="361" t="s">
        <v>259</v>
      </c>
      <c r="C73" s="365" t="s">
        <v>326</v>
      </c>
      <c r="D73" s="366">
        <v>1995</v>
      </c>
      <c r="E73" s="362" t="s">
        <v>5</v>
      </c>
      <c r="F73" s="363" t="s">
        <v>323</v>
      </c>
      <c r="G73" s="368"/>
      <c r="H73" s="364"/>
      <c r="I73" s="485" t="s">
        <v>377</v>
      </c>
      <c r="J73" s="491">
        <v>68</v>
      </c>
      <c r="K73" s="487">
        <v>67.05</v>
      </c>
      <c r="L73" s="385"/>
      <c r="M73" s="385"/>
    </row>
    <row r="74" spans="1:13" ht="15" customHeight="1" x14ac:dyDescent="0.3">
      <c r="A74" s="383">
        <v>73</v>
      </c>
      <c r="B74" s="361" t="s">
        <v>435</v>
      </c>
      <c r="C74" s="365" t="s">
        <v>327</v>
      </c>
      <c r="D74" s="366">
        <v>1987</v>
      </c>
      <c r="E74" s="362" t="s">
        <v>5</v>
      </c>
      <c r="F74" s="363" t="s">
        <v>323</v>
      </c>
      <c r="G74" s="368"/>
      <c r="H74" s="364"/>
      <c r="I74" s="485" t="s">
        <v>377</v>
      </c>
      <c r="J74" s="491">
        <v>73</v>
      </c>
      <c r="K74" s="489">
        <v>72.75</v>
      </c>
      <c r="L74" s="385"/>
      <c r="M74" s="385"/>
    </row>
    <row r="75" spans="1:13" ht="15" customHeight="1" x14ac:dyDescent="0.3">
      <c r="A75" s="383">
        <v>74</v>
      </c>
      <c r="B75" s="361" t="s">
        <v>434</v>
      </c>
      <c r="C75" s="365" t="s">
        <v>328</v>
      </c>
      <c r="D75" s="366">
        <v>1999</v>
      </c>
      <c r="E75" s="362" t="s">
        <v>5</v>
      </c>
      <c r="F75" s="363" t="s">
        <v>323</v>
      </c>
      <c r="G75" s="368"/>
      <c r="H75" s="364"/>
      <c r="I75" s="485" t="s">
        <v>377</v>
      </c>
      <c r="J75" s="491">
        <v>73</v>
      </c>
      <c r="K75" s="489">
        <v>72</v>
      </c>
      <c r="L75" s="385"/>
      <c r="M75" s="385"/>
    </row>
    <row r="76" spans="1:13" ht="15" customHeight="1" x14ac:dyDescent="0.3">
      <c r="A76" s="383">
        <v>75</v>
      </c>
      <c r="B76" s="361" t="s">
        <v>437</v>
      </c>
      <c r="C76" s="365" t="s">
        <v>329</v>
      </c>
      <c r="D76" s="366">
        <v>1998</v>
      </c>
      <c r="E76" s="362" t="s">
        <v>330</v>
      </c>
      <c r="F76" s="363" t="s">
        <v>111</v>
      </c>
      <c r="G76" s="368" t="s">
        <v>331</v>
      </c>
      <c r="H76" s="364">
        <v>91.65</v>
      </c>
      <c r="I76" s="485" t="s">
        <v>332</v>
      </c>
      <c r="J76" s="495">
        <v>95</v>
      </c>
      <c r="K76" s="488"/>
      <c r="L76" s="389"/>
      <c r="M76" s="385"/>
    </row>
    <row r="77" spans="1:13" ht="15" customHeight="1" x14ac:dyDescent="0.3">
      <c r="A77" s="383">
        <v>76</v>
      </c>
      <c r="B77" s="361" t="s">
        <v>437</v>
      </c>
      <c r="C77" s="365" t="s">
        <v>154</v>
      </c>
      <c r="D77" s="366">
        <v>2004</v>
      </c>
      <c r="E77" s="362" t="s">
        <v>333</v>
      </c>
      <c r="F77" s="363" t="s">
        <v>111</v>
      </c>
      <c r="G77" s="368" t="s">
        <v>331</v>
      </c>
      <c r="H77" s="364">
        <v>68</v>
      </c>
      <c r="I77" s="485" t="s">
        <v>332</v>
      </c>
      <c r="J77" s="495">
        <v>68</v>
      </c>
      <c r="K77" s="488"/>
      <c r="L77" s="389"/>
      <c r="M77" s="385"/>
    </row>
    <row r="78" spans="1:13" ht="15" customHeight="1" x14ac:dyDescent="0.3">
      <c r="A78" s="383">
        <v>77</v>
      </c>
      <c r="B78" s="361" t="s">
        <v>437</v>
      </c>
      <c r="C78" s="365" t="s">
        <v>155</v>
      </c>
      <c r="D78" s="366">
        <v>2003</v>
      </c>
      <c r="E78" s="362" t="s">
        <v>333</v>
      </c>
      <c r="F78" s="363" t="s">
        <v>111</v>
      </c>
      <c r="G78" s="368" t="s">
        <v>331</v>
      </c>
      <c r="H78" s="364">
        <v>77.95</v>
      </c>
      <c r="I78" s="485" t="s">
        <v>332</v>
      </c>
      <c r="J78" s="495">
        <v>78</v>
      </c>
      <c r="K78" s="488"/>
      <c r="L78" s="389"/>
      <c r="M78" s="385"/>
    </row>
    <row r="79" spans="1:13" ht="15" customHeight="1" x14ac:dyDescent="0.3">
      <c r="A79" s="383">
        <v>78</v>
      </c>
      <c r="B79" s="361" t="s">
        <v>260</v>
      </c>
      <c r="C79" s="365" t="s">
        <v>334</v>
      </c>
      <c r="D79" s="366">
        <v>1994</v>
      </c>
      <c r="E79" s="362" t="s">
        <v>335</v>
      </c>
      <c r="F79" s="363" t="s">
        <v>111</v>
      </c>
      <c r="G79" s="368" t="s">
        <v>331</v>
      </c>
      <c r="H79" s="364">
        <v>72.45</v>
      </c>
      <c r="I79" s="485" t="s">
        <v>332</v>
      </c>
      <c r="J79" s="495">
        <v>73</v>
      </c>
      <c r="K79" s="488"/>
      <c r="L79" s="389"/>
      <c r="M79" s="385"/>
    </row>
    <row r="80" spans="1:13" ht="15" customHeight="1" x14ac:dyDescent="0.3">
      <c r="A80" s="383">
        <v>79</v>
      </c>
      <c r="B80" s="361" t="s">
        <v>437</v>
      </c>
      <c r="C80" s="365" t="s">
        <v>160</v>
      </c>
      <c r="D80" s="366">
        <v>2003</v>
      </c>
      <c r="E80" s="362" t="s">
        <v>335</v>
      </c>
      <c r="F80" s="363" t="s">
        <v>111</v>
      </c>
      <c r="G80" s="368" t="s">
        <v>331</v>
      </c>
      <c r="H80" s="364">
        <v>82.35</v>
      </c>
      <c r="I80" s="485" t="s">
        <v>332</v>
      </c>
      <c r="J80" s="495">
        <v>85</v>
      </c>
      <c r="K80" s="488"/>
      <c r="L80" s="389"/>
      <c r="M80" s="385"/>
    </row>
    <row r="81" spans="1:13" ht="15" customHeight="1" x14ac:dyDescent="0.3">
      <c r="A81" s="383">
        <v>80</v>
      </c>
      <c r="B81" s="361" t="s">
        <v>259</v>
      </c>
      <c r="C81" s="365" t="s">
        <v>156</v>
      </c>
      <c r="D81" s="366">
        <v>2005</v>
      </c>
      <c r="E81" s="362" t="s">
        <v>333</v>
      </c>
      <c r="F81" s="363" t="s">
        <v>111</v>
      </c>
      <c r="G81" s="368" t="s">
        <v>331</v>
      </c>
      <c r="H81" s="364"/>
      <c r="I81" s="485" t="s">
        <v>332</v>
      </c>
      <c r="J81" s="495">
        <v>85</v>
      </c>
      <c r="K81" s="496">
        <v>84</v>
      </c>
      <c r="L81" s="385"/>
      <c r="M81" s="385"/>
    </row>
    <row r="82" spans="1:13" ht="15" customHeight="1" x14ac:dyDescent="0.3">
      <c r="A82" s="383">
        <v>81</v>
      </c>
      <c r="B82" s="361" t="s">
        <v>259</v>
      </c>
      <c r="C82" s="365" t="s">
        <v>238</v>
      </c>
      <c r="D82" s="366">
        <v>2002</v>
      </c>
      <c r="E82" s="362" t="s">
        <v>335</v>
      </c>
      <c r="F82" s="363" t="s">
        <v>111</v>
      </c>
      <c r="G82" s="368" t="s">
        <v>331</v>
      </c>
      <c r="H82" s="364"/>
      <c r="I82" s="485" t="s">
        <v>332</v>
      </c>
      <c r="J82" s="495">
        <v>73</v>
      </c>
      <c r="K82" s="496">
        <v>72.75</v>
      </c>
      <c r="L82" s="385"/>
      <c r="M82" s="385"/>
    </row>
    <row r="83" spans="1:13" ht="15" customHeight="1" x14ac:dyDescent="0.3">
      <c r="A83" s="383">
        <v>82</v>
      </c>
      <c r="B83" s="361" t="s">
        <v>259</v>
      </c>
      <c r="C83" s="365" t="s">
        <v>336</v>
      </c>
      <c r="D83" s="366">
        <v>2008</v>
      </c>
      <c r="E83" s="362" t="s">
        <v>337</v>
      </c>
      <c r="F83" s="363" t="s">
        <v>111</v>
      </c>
      <c r="G83" s="368" t="s">
        <v>331</v>
      </c>
      <c r="H83" s="364"/>
      <c r="I83" s="485" t="s">
        <v>332</v>
      </c>
      <c r="J83" s="495">
        <v>78</v>
      </c>
      <c r="K83" s="496">
        <v>75.150000000000006</v>
      </c>
      <c r="L83" s="385"/>
      <c r="M83" s="385"/>
    </row>
    <row r="84" spans="1:13" ht="15" customHeight="1" x14ac:dyDescent="0.3">
      <c r="A84" s="383">
        <v>83</v>
      </c>
      <c r="B84" s="361" t="s">
        <v>259</v>
      </c>
      <c r="C84" s="365" t="s">
        <v>239</v>
      </c>
      <c r="D84" s="366">
        <v>1990</v>
      </c>
      <c r="E84" s="362" t="s">
        <v>335</v>
      </c>
      <c r="F84" s="363" t="s">
        <v>111</v>
      </c>
      <c r="G84" s="368" t="s">
        <v>331</v>
      </c>
      <c r="H84" s="364"/>
      <c r="I84" s="485" t="s">
        <v>332</v>
      </c>
      <c r="J84" s="497" t="s">
        <v>354</v>
      </c>
      <c r="K84" s="496">
        <v>106.1</v>
      </c>
      <c r="L84" s="377"/>
      <c r="M84" s="385"/>
    </row>
    <row r="85" spans="1:13" ht="15" customHeight="1" x14ac:dyDescent="0.3">
      <c r="A85" s="383">
        <v>84</v>
      </c>
      <c r="B85" s="361" t="s">
        <v>259</v>
      </c>
      <c r="C85" s="365" t="s">
        <v>338</v>
      </c>
      <c r="D85" s="366">
        <v>1997</v>
      </c>
      <c r="E85" s="362" t="s">
        <v>335</v>
      </c>
      <c r="F85" s="363" t="s">
        <v>111</v>
      </c>
      <c r="G85" s="368" t="s">
        <v>331</v>
      </c>
      <c r="H85" s="364"/>
      <c r="I85" s="485" t="s">
        <v>332</v>
      </c>
      <c r="J85" s="495">
        <v>95</v>
      </c>
      <c r="K85" s="496">
        <v>93.65</v>
      </c>
      <c r="L85" s="385"/>
      <c r="M85" s="385"/>
    </row>
    <row r="86" spans="1:13" ht="15" customHeight="1" x14ac:dyDescent="0.3">
      <c r="A86" s="383">
        <v>85</v>
      </c>
      <c r="B86" s="361" t="s">
        <v>281</v>
      </c>
      <c r="C86" s="365" t="s">
        <v>158</v>
      </c>
      <c r="D86" s="366">
        <v>1974</v>
      </c>
      <c r="E86" s="362" t="s">
        <v>330</v>
      </c>
      <c r="F86" s="363" t="s">
        <v>111</v>
      </c>
      <c r="G86" s="368" t="s">
        <v>331</v>
      </c>
      <c r="H86" s="364">
        <v>63.3</v>
      </c>
      <c r="I86" s="485" t="s">
        <v>332</v>
      </c>
      <c r="J86" s="495">
        <v>68</v>
      </c>
      <c r="K86" s="488">
        <v>63.15</v>
      </c>
      <c r="L86" s="389"/>
      <c r="M86" s="385"/>
    </row>
    <row r="87" spans="1:13" ht="15" customHeight="1" x14ac:dyDescent="0.3">
      <c r="A87" s="383">
        <v>86</v>
      </c>
      <c r="B87" s="361" t="s">
        <v>281</v>
      </c>
      <c r="C87" s="365" t="s">
        <v>240</v>
      </c>
      <c r="D87" s="366">
        <v>2009</v>
      </c>
      <c r="E87" s="362" t="s">
        <v>335</v>
      </c>
      <c r="F87" s="363" t="s">
        <v>111</v>
      </c>
      <c r="G87" s="368" t="s">
        <v>331</v>
      </c>
      <c r="H87" s="364">
        <v>76.25</v>
      </c>
      <c r="I87" s="485" t="s">
        <v>332</v>
      </c>
      <c r="J87" s="497" t="s">
        <v>355</v>
      </c>
      <c r="K87" s="488">
        <v>76.349999999999994</v>
      </c>
      <c r="L87" s="389"/>
      <c r="M87" s="387"/>
    </row>
    <row r="88" spans="1:13" ht="15" customHeight="1" x14ac:dyDescent="0.3">
      <c r="A88" s="383">
        <v>87</v>
      </c>
      <c r="B88" s="361" t="s">
        <v>263</v>
      </c>
      <c r="C88" s="365" t="s">
        <v>159</v>
      </c>
      <c r="D88" s="366">
        <v>1970</v>
      </c>
      <c r="E88" s="362" t="s">
        <v>335</v>
      </c>
      <c r="F88" s="363" t="s">
        <v>111</v>
      </c>
      <c r="G88" s="368" t="s">
        <v>339</v>
      </c>
      <c r="H88" s="364"/>
      <c r="I88" s="485" t="s">
        <v>340</v>
      </c>
      <c r="J88" s="497" t="s">
        <v>355</v>
      </c>
      <c r="K88" s="488">
        <v>111.85</v>
      </c>
      <c r="L88" s="385"/>
      <c r="M88" s="390"/>
    </row>
    <row r="89" spans="1:13" ht="15" customHeight="1" x14ac:dyDescent="0.3">
      <c r="A89" s="383">
        <v>88</v>
      </c>
      <c r="B89" s="361" t="s">
        <v>341</v>
      </c>
      <c r="C89" s="365" t="s">
        <v>161</v>
      </c>
      <c r="D89" s="366">
        <v>1958</v>
      </c>
      <c r="E89" s="362" t="s">
        <v>337</v>
      </c>
      <c r="F89" s="363" t="s">
        <v>111</v>
      </c>
      <c r="G89" s="368" t="s">
        <v>339</v>
      </c>
      <c r="H89" s="364"/>
      <c r="I89" s="485" t="s">
        <v>342</v>
      </c>
      <c r="J89" s="498" t="s">
        <v>356</v>
      </c>
      <c r="K89" s="488"/>
      <c r="L89" s="385"/>
      <c r="M89" s="385"/>
    </row>
    <row r="90" spans="1:13" ht="15" customHeight="1" x14ac:dyDescent="0.3">
      <c r="A90" s="383">
        <v>89</v>
      </c>
      <c r="B90" s="361" t="s">
        <v>341</v>
      </c>
      <c r="C90" s="365" t="s">
        <v>343</v>
      </c>
      <c r="D90" s="366">
        <v>2010</v>
      </c>
      <c r="E90" s="362" t="s">
        <v>337</v>
      </c>
      <c r="F90" s="363" t="s">
        <v>111</v>
      </c>
      <c r="G90" s="368" t="s">
        <v>339</v>
      </c>
      <c r="H90" s="364"/>
      <c r="I90" s="485" t="s">
        <v>340</v>
      </c>
      <c r="J90" s="498" t="s">
        <v>357</v>
      </c>
      <c r="K90" s="488"/>
      <c r="L90" s="385"/>
      <c r="M90" s="385"/>
    </row>
    <row r="91" spans="1:13" ht="15" customHeight="1" x14ac:dyDescent="0.3">
      <c r="A91" s="383">
        <v>90</v>
      </c>
      <c r="B91" s="361" t="s">
        <v>341</v>
      </c>
      <c r="C91" s="365" t="s">
        <v>344</v>
      </c>
      <c r="D91" s="366">
        <v>2007</v>
      </c>
      <c r="E91" s="362" t="s">
        <v>337</v>
      </c>
      <c r="F91" s="363" t="s">
        <v>111</v>
      </c>
      <c r="G91" s="368" t="s">
        <v>339</v>
      </c>
      <c r="H91" s="364"/>
      <c r="I91" s="485" t="s">
        <v>340</v>
      </c>
      <c r="J91" s="498" t="s">
        <v>358</v>
      </c>
      <c r="K91" s="488"/>
      <c r="L91" s="385"/>
      <c r="M91" s="385"/>
    </row>
    <row r="92" spans="1:13" ht="15" customHeight="1" x14ac:dyDescent="0.3">
      <c r="A92" s="383">
        <v>91</v>
      </c>
      <c r="B92" s="361" t="s">
        <v>296</v>
      </c>
      <c r="C92" s="365" t="s">
        <v>182</v>
      </c>
      <c r="D92" s="366">
        <v>1999</v>
      </c>
      <c r="E92" s="365" t="s">
        <v>4</v>
      </c>
      <c r="F92" s="363" t="s">
        <v>131</v>
      </c>
      <c r="G92" s="368" t="s">
        <v>345</v>
      </c>
      <c r="H92" s="364">
        <v>77.95</v>
      </c>
      <c r="I92" s="485" t="s">
        <v>225</v>
      </c>
      <c r="J92" s="499">
        <v>78</v>
      </c>
      <c r="K92" s="500">
        <v>78</v>
      </c>
      <c r="L92" s="391"/>
      <c r="M92" s="385"/>
    </row>
    <row r="93" spans="1:13" ht="15" customHeight="1" x14ac:dyDescent="0.3">
      <c r="A93" s="383">
        <v>92</v>
      </c>
      <c r="B93" s="361" t="s">
        <v>259</v>
      </c>
      <c r="C93" s="365" t="s">
        <v>346</v>
      </c>
      <c r="D93" s="366">
        <v>1997</v>
      </c>
      <c r="E93" s="362" t="s">
        <v>337</v>
      </c>
      <c r="F93" s="363" t="s">
        <v>131</v>
      </c>
      <c r="G93" s="368" t="s">
        <v>345</v>
      </c>
      <c r="H93" s="364"/>
      <c r="I93" s="485" t="s">
        <v>226</v>
      </c>
      <c r="J93" s="499">
        <v>95</v>
      </c>
      <c r="K93" s="501">
        <v>94.2</v>
      </c>
      <c r="L93" s="385"/>
      <c r="M93" s="385"/>
    </row>
    <row r="94" spans="1:13" ht="15" customHeight="1" x14ac:dyDescent="0.3">
      <c r="A94" s="383">
        <v>93</v>
      </c>
      <c r="B94" s="361" t="s">
        <v>259</v>
      </c>
      <c r="C94" s="365" t="s">
        <v>227</v>
      </c>
      <c r="D94" s="366">
        <v>1992</v>
      </c>
      <c r="E94" s="362" t="s">
        <v>337</v>
      </c>
      <c r="F94" s="363" t="s">
        <v>131</v>
      </c>
      <c r="G94" s="368" t="s">
        <v>345</v>
      </c>
      <c r="H94" s="364"/>
      <c r="I94" s="485" t="s">
        <v>226</v>
      </c>
      <c r="J94" s="499" t="s">
        <v>241</v>
      </c>
      <c r="K94" s="502">
        <v>99.5</v>
      </c>
      <c r="L94" s="385"/>
      <c r="M94" s="385"/>
    </row>
    <row r="95" spans="1:13" ht="15" customHeight="1" x14ac:dyDescent="0.3">
      <c r="A95">
        <v>94</v>
      </c>
      <c r="B95" s="361"/>
      <c r="C95" s="365"/>
      <c r="D95" s="366"/>
      <c r="E95" s="362"/>
      <c r="F95" s="363"/>
      <c r="G95" s="368"/>
      <c r="H95" s="364"/>
      <c r="I95" s="485"/>
      <c r="J95" s="499"/>
      <c r="K95" s="501"/>
      <c r="L95" s="385"/>
      <c r="M95" s="385"/>
    </row>
    <row r="96" spans="1:13" ht="15" customHeight="1" x14ac:dyDescent="0.3">
      <c r="A96" s="383">
        <v>95</v>
      </c>
      <c r="B96" s="361" t="s">
        <v>259</v>
      </c>
      <c r="C96" s="365" t="s">
        <v>347</v>
      </c>
      <c r="D96" s="366">
        <v>2008</v>
      </c>
      <c r="E96" s="362" t="s">
        <v>337</v>
      </c>
      <c r="F96" s="363" t="s">
        <v>131</v>
      </c>
      <c r="G96" s="369" t="s">
        <v>348</v>
      </c>
      <c r="H96" s="364"/>
      <c r="I96" s="485" t="s">
        <v>166</v>
      </c>
      <c r="J96" s="499" t="s">
        <v>241</v>
      </c>
      <c r="K96" s="502">
        <v>116.1</v>
      </c>
      <c r="L96" s="385"/>
      <c r="M96" s="385"/>
    </row>
    <row r="97" spans="1:13" ht="20.25" customHeight="1" x14ac:dyDescent="0.3">
      <c r="A97">
        <v>96</v>
      </c>
      <c r="B97" s="361"/>
      <c r="C97" s="365"/>
      <c r="D97" s="366"/>
      <c r="E97" s="362"/>
      <c r="F97" s="363"/>
      <c r="G97" s="369"/>
      <c r="H97" s="364"/>
      <c r="I97" s="485"/>
      <c r="J97" s="499"/>
      <c r="K97" s="488"/>
      <c r="L97" s="385"/>
      <c r="M97" s="391"/>
    </row>
    <row r="98" spans="1:13" ht="18" customHeight="1" x14ac:dyDescent="0.3">
      <c r="A98" s="383">
        <v>97</v>
      </c>
      <c r="B98" s="361" t="s">
        <v>260</v>
      </c>
      <c r="C98" s="365" t="s">
        <v>165</v>
      </c>
      <c r="D98" s="366">
        <v>2006</v>
      </c>
      <c r="E98" s="362" t="s">
        <v>5</v>
      </c>
      <c r="F98" s="363" t="s">
        <v>131</v>
      </c>
      <c r="G98" s="369" t="s">
        <v>348</v>
      </c>
      <c r="H98" s="364">
        <v>57.55</v>
      </c>
      <c r="I98" s="485" t="s">
        <v>166</v>
      </c>
      <c r="J98" s="499">
        <v>58</v>
      </c>
      <c r="K98" s="488"/>
      <c r="L98" s="385"/>
      <c r="M98" s="391"/>
    </row>
    <row r="99" spans="1:13" ht="19.5" customHeight="1" x14ac:dyDescent="0.3">
      <c r="A99" s="383">
        <v>98</v>
      </c>
      <c r="B99" s="361" t="s">
        <v>263</v>
      </c>
      <c r="C99" s="365" t="s">
        <v>167</v>
      </c>
      <c r="D99" s="366">
        <v>2005</v>
      </c>
      <c r="E99" s="362" t="s">
        <v>5</v>
      </c>
      <c r="F99" s="363" t="s">
        <v>131</v>
      </c>
      <c r="G99" s="369" t="s">
        <v>348</v>
      </c>
      <c r="H99" s="364"/>
      <c r="I99" s="485" t="s">
        <v>166</v>
      </c>
      <c r="J99" s="499">
        <v>63</v>
      </c>
      <c r="K99" s="488">
        <v>61.55</v>
      </c>
      <c r="L99" s="385"/>
      <c r="M99" s="391"/>
    </row>
    <row r="100" spans="1:13" x14ac:dyDescent="0.3">
      <c r="J100" s="370"/>
      <c r="K100" s="385"/>
      <c r="L100" s="385"/>
      <c r="M100" s="385"/>
    </row>
    <row r="101" spans="1:13" x14ac:dyDescent="0.3">
      <c r="J101" s="370"/>
      <c r="K101" s="385"/>
      <c r="L101" s="385"/>
      <c r="M101" s="377"/>
    </row>
    <row r="119" spans="12:12" x14ac:dyDescent="0.3">
      <c r="L119" s="377"/>
    </row>
    <row r="120" spans="12:12" x14ac:dyDescent="0.3">
      <c r="L120" s="385"/>
    </row>
    <row r="121" spans="12:12" x14ac:dyDescent="0.3">
      <c r="L121" s="385"/>
    </row>
  </sheetData>
  <autoFilter ref="A1:M99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29"/>
  <sheetViews>
    <sheetView zoomScale="110" zoomScaleNormal="110" zoomScaleSheetLayoutView="100" workbookViewId="0">
      <selection activeCell="G26" sqref="G26"/>
    </sheetView>
  </sheetViews>
  <sheetFormatPr defaultColWidth="9.1796875" defaultRowHeight="12.5" x14ac:dyDescent="0.25"/>
  <cols>
    <col min="1" max="1" width="1.08984375" style="16" customWidth="1"/>
    <col min="2" max="2" width="6.54296875" style="16" customWidth="1"/>
    <col min="3" max="3" width="9.54296875" style="16" customWidth="1"/>
    <col min="4" max="4" width="9.1796875" style="16" customWidth="1"/>
    <col min="5" max="5" width="8.81640625" style="16" customWidth="1"/>
    <col min="6" max="6" width="6.81640625" style="16" customWidth="1"/>
    <col min="7" max="7" width="22.26953125" style="16" customWidth="1"/>
    <col min="8" max="8" width="24.81640625" style="16" customWidth="1"/>
    <col min="9" max="9" width="7.1796875" style="16" customWidth="1"/>
    <col min="10" max="10" width="8.179687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0.36328125" style="16" customWidth="1"/>
    <col min="16" max="16" width="8.54296875" style="16" customWidth="1"/>
    <col min="17" max="17" width="12.72656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5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124</v>
      </c>
      <c r="P6" s="813"/>
      <c r="Q6" s="813"/>
    </row>
    <row r="7" spans="1:17" ht="21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209</v>
      </c>
      <c r="F9" s="790"/>
      <c r="G9" s="790"/>
      <c r="H9" s="790"/>
      <c r="I9" s="790"/>
      <c r="J9" s="790"/>
      <c r="K9" s="790"/>
      <c r="L9" s="790"/>
      <c r="M9" s="790"/>
      <c r="N9" s="800"/>
      <c r="O9" s="132" t="s">
        <v>3</v>
      </c>
      <c r="P9" s="132" t="s">
        <v>4</v>
      </c>
      <c r="Q9" s="132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206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2">
        <v>146</v>
      </c>
      <c r="P10" s="302">
        <v>120</v>
      </c>
      <c r="Q10" s="302">
        <v>66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19</v>
      </c>
      <c r="K12" s="807" t="s">
        <v>19</v>
      </c>
      <c r="L12" s="807"/>
      <c r="M12" s="794" t="s">
        <v>22</v>
      </c>
      <c r="N12" s="794" t="s">
        <v>13</v>
      </c>
      <c r="O12" s="794" t="s">
        <v>14</v>
      </c>
      <c r="P12" s="794" t="s">
        <v>15</v>
      </c>
      <c r="Q12" s="805"/>
    </row>
    <row r="13" spans="1:17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597" t="s">
        <v>21</v>
      </c>
      <c r="L13" s="597" t="s">
        <v>23</v>
      </c>
      <c r="M13" s="795"/>
      <c r="N13" s="795"/>
      <c r="O13" s="795"/>
      <c r="P13" s="795"/>
      <c r="Q13" s="806"/>
    </row>
    <row r="14" spans="1:17" ht="13" x14ac:dyDescent="0.3">
      <c r="A14" s="16">
        <v>19</v>
      </c>
      <c r="B14" s="629">
        <v>1</v>
      </c>
      <c r="C14" s="630" t="str">
        <f>VLOOKUP(A14,Список!$A$2:$J$123,3)</f>
        <v>Бахтова Ирина</v>
      </c>
      <c r="D14" s="631"/>
      <c r="E14" s="632">
        <f>VLOOKUP(A14,Список!$A$2:$J$123,4)</f>
        <v>1999</v>
      </c>
      <c r="F14" s="633" t="str">
        <f>VLOOKUP(A14,Список!$A$2:$J$123,5)</f>
        <v>МС</v>
      </c>
      <c r="G14" s="634" t="str">
        <f>VLOOKUP(A14,Список!$A$2:$J$123,6)</f>
        <v>Самарская область</v>
      </c>
      <c r="H14" s="635"/>
      <c r="I14" s="636">
        <f>VLOOKUP(A14,Список!$A$2:$K$123,11)</f>
        <v>56.4</v>
      </c>
      <c r="J14" s="637">
        <v>153</v>
      </c>
      <c r="K14" s="646"/>
      <c r="L14" s="639"/>
      <c r="M14" s="647"/>
      <c r="N14" s="642">
        <f>IF(B14=1,20,IF(B14=2,18,IF(B14=3,16,IF(B14&gt;19,0,19-B14))))</f>
        <v>20</v>
      </c>
      <c r="O14" s="64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+МСМК</v>
      </c>
      <c r="P14" s="643" t="str">
        <f>VLOOKUP(A14,Список!$A$2:$J$123,9)</f>
        <v>Бахтов И.В.</v>
      </c>
      <c r="Q14" s="644"/>
    </row>
    <row r="15" spans="1:17" s="6" customFormat="1" ht="13" x14ac:dyDescent="0.3">
      <c r="A15" s="6">
        <v>32</v>
      </c>
      <c r="B15" s="591">
        <v>2</v>
      </c>
      <c r="C15" s="576" t="str">
        <f>VLOOKUP(A15,Список!$A$2:$J$123,3)</f>
        <v>Голодяева Елена</v>
      </c>
      <c r="D15" s="577"/>
      <c r="E15" s="578">
        <f>VLOOKUP(A15,Список!$A$2:$J$123,4)</f>
        <v>2001</v>
      </c>
      <c r="F15" s="579" t="str">
        <f>VLOOKUP(A15,Список!$A$2:$J$123,5)</f>
        <v>МС</v>
      </c>
      <c r="G15" s="575" t="str">
        <f>VLOOKUP(A15,Список!$A$2:$J$123,6)</f>
        <v>Ульяновская область</v>
      </c>
      <c r="H15" s="580" t="str">
        <f>VLOOKUP(A15,Список!$A$2:$J$123,7)</f>
        <v>ОГКУДО «УСАШ ПСР»</v>
      </c>
      <c r="I15" s="581">
        <f>VLOOKUP(A15,Список!$A$2:$K$123,11)</f>
        <v>56.5</v>
      </c>
      <c r="J15" s="582">
        <v>151</v>
      </c>
      <c r="K15" s="583"/>
      <c r="L15" s="584"/>
      <c r="M15" s="585"/>
      <c r="N15" s="586">
        <f t="shared" ref="N15:N20" si="0">IF(B15=1,20,IF(B15=2,18,IF(B15=3,16,IF(B15&gt;19,0,19-B15))))</f>
        <v>18</v>
      </c>
      <c r="O15" s="587" t="str">
        <f t="shared" ref="O15:O20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+МСМК</v>
      </c>
      <c r="P15" s="588" t="str">
        <f>VLOOKUP(A15,Список!$A$2:$J$123,9)</f>
        <v>Стафеев А.И.</v>
      </c>
      <c r="Q15" s="592"/>
    </row>
    <row r="16" spans="1:17" s="6" customFormat="1" ht="13" x14ac:dyDescent="0.3">
      <c r="A16" s="6">
        <v>30</v>
      </c>
      <c r="B16" s="591">
        <v>3</v>
      </c>
      <c r="C16" s="576" t="str">
        <f>VLOOKUP(A16,Список!$A$2:$J$123,3)</f>
        <v>Кожеватова Василиса</v>
      </c>
      <c r="D16" s="577"/>
      <c r="E16" s="578">
        <f>VLOOKUP(A16,Список!$A$2:$J$123,4)</f>
        <v>2002</v>
      </c>
      <c r="F16" s="579" t="str">
        <f>VLOOKUP(A16,Список!$A$2:$J$123,5)</f>
        <v>КМС</v>
      </c>
      <c r="G16" s="575" t="str">
        <f>VLOOKUP(A16,Список!$A$2:$J$123,6)</f>
        <v>Оренбургская область</v>
      </c>
      <c r="H16" s="580" t="str">
        <f>VLOOKUP(A16,Список!$A$2:$J$123,7)</f>
        <v>СШ №1 им. Л.Д. Ковалевского</v>
      </c>
      <c r="I16" s="581">
        <f>VLOOKUP(A16,Список!$A$2:$K$123,11)</f>
        <v>57.5</v>
      </c>
      <c r="J16" s="582">
        <v>111</v>
      </c>
      <c r="K16" s="583"/>
      <c r="L16" s="584"/>
      <c r="M16" s="585"/>
      <c r="N16" s="586">
        <f t="shared" si="0"/>
        <v>16</v>
      </c>
      <c r="O16" s="587" t="str">
        <f t="shared" si="1"/>
        <v>КМС</v>
      </c>
      <c r="P16" s="588" t="str">
        <f>VLOOKUP(A16,Список!$A$2:$J$123,9)</f>
        <v>Павлов С.П.</v>
      </c>
      <c r="Q16" s="592"/>
    </row>
    <row r="17" spans="1:17" s="6" customFormat="1" ht="13" x14ac:dyDescent="0.3">
      <c r="A17" s="6">
        <v>28</v>
      </c>
      <c r="B17" s="591">
        <v>4</v>
      </c>
      <c r="C17" s="576" t="str">
        <f>VLOOKUP(A17,Список!$A$2:$J$123,3)</f>
        <v>Сатлыкова Эльвира</v>
      </c>
      <c r="D17" s="577"/>
      <c r="E17" s="578">
        <f>VLOOKUP(A17,Список!$A$2:$J$123,4)</f>
        <v>2000</v>
      </c>
      <c r="F17" s="579" t="str">
        <f>VLOOKUP(A17,Список!$A$2:$J$123,5)</f>
        <v>МС</v>
      </c>
      <c r="G17" s="575" t="str">
        <f>VLOOKUP(A17,Список!$A$2:$J$123,6)</f>
        <v>Оренбургская область</v>
      </c>
      <c r="H17" s="580" t="str">
        <f>VLOOKUP(A17,Список!$A$2:$J$123,7)</f>
        <v>СШ №1 им. Л.Д. Ковалевского</v>
      </c>
      <c r="I17" s="581">
        <f>VLOOKUP(A17,Список!$A$2:$K$123,11)</f>
        <v>57.95</v>
      </c>
      <c r="J17" s="582">
        <v>84</v>
      </c>
      <c r="K17" s="583"/>
      <c r="L17" s="584"/>
      <c r="M17" s="585"/>
      <c r="N17" s="586">
        <f t="shared" si="0"/>
        <v>15</v>
      </c>
      <c r="O17" s="587" t="str">
        <f t="shared" si="1"/>
        <v>КМС</v>
      </c>
      <c r="P17" s="588" t="str">
        <f>VLOOKUP(A17,Список!$A$2:$J$123,9)</f>
        <v>Павлов С.П.</v>
      </c>
      <c r="Q17" s="592"/>
    </row>
    <row r="18" spans="1:17" s="6" customFormat="1" ht="13" x14ac:dyDescent="0.3">
      <c r="A18" s="6">
        <v>67</v>
      </c>
      <c r="B18" s="591">
        <v>5</v>
      </c>
      <c r="C18" s="576" t="str">
        <f>VLOOKUP(A18,Список!$A$2:$J$123,3)</f>
        <v>Николаева Карина</v>
      </c>
      <c r="D18" s="577"/>
      <c r="E18" s="578">
        <f>VLOOKUP(A18,Список!$A$2:$J$123,4)</f>
        <v>2010</v>
      </c>
      <c r="F18" s="579" t="str">
        <f>VLOOKUP(A18,Список!$A$2:$J$123,5)</f>
        <v>I</v>
      </c>
      <c r="G18" s="575" t="str">
        <f>VLOOKUP(A18,Список!$A$2:$J$123,6)</f>
        <v>Чувашская республика</v>
      </c>
      <c r="H18" s="580"/>
      <c r="I18" s="581">
        <f>VLOOKUP(A18,Список!$A$2:$K$123,11)</f>
        <v>53</v>
      </c>
      <c r="J18" s="582">
        <v>49</v>
      </c>
      <c r="K18" s="583"/>
      <c r="L18" s="584"/>
      <c r="M18" s="585"/>
      <c r="N18" s="586">
        <f t="shared" si="0"/>
        <v>14</v>
      </c>
      <c r="O18" s="587" t="str">
        <f t="shared" si="1"/>
        <v>-</v>
      </c>
      <c r="P18" s="588" t="str">
        <f>VLOOKUP(A18,Список!$A$2:$J$123,9)</f>
        <v>Понихидкин В.А</v>
      </c>
      <c r="Q18" s="592"/>
    </row>
    <row r="19" spans="1:17" s="6" customFormat="1" ht="13" x14ac:dyDescent="0.3">
      <c r="A19" s="6">
        <v>33</v>
      </c>
      <c r="B19" s="591">
        <v>6</v>
      </c>
      <c r="C19" s="576" t="str">
        <f>VLOOKUP(A19,Список!$A$2:$J$123,3)</f>
        <v>Попова Анна</v>
      </c>
      <c r="D19" s="577"/>
      <c r="E19" s="578">
        <f>VLOOKUP(A19,Список!$A$2:$J$123,4)</f>
        <v>2005</v>
      </c>
      <c r="F19" s="579" t="str">
        <f>VLOOKUP(A19,Список!$A$2:$J$123,5)</f>
        <v>КМС</v>
      </c>
      <c r="G19" s="575" t="str">
        <f>VLOOKUP(A19,Список!$A$2:$J$123,6)</f>
        <v>Пермский край</v>
      </c>
      <c r="H19" s="580" t="str">
        <f>VLOOKUP(A19,Список!$A$2:$J$123,7)</f>
        <v>МАОУДО ДЮСШ "Вихрь"</v>
      </c>
      <c r="I19" s="581">
        <f>VLOOKUP(A19,Список!$A$2:$K$123,11)</f>
        <v>50.15</v>
      </c>
      <c r="J19" s="582">
        <v>42</v>
      </c>
      <c r="K19" s="583"/>
      <c r="L19" s="584"/>
      <c r="M19" s="585"/>
      <c r="N19" s="586">
        <f t="shared" si="0"/>
        <v>13</v>
      </c>
      <c r="O19" s="587" t="str">
        <f t="shared" si="1"/>
        <v>-</v>
      </c>
      <c r="P19" s="588" t="str">
        <f>VLOOKUP(A19,Список!$A$2:$J$123,9)</f>
        <v>Мошев Д.И, Лунев А.Г.</v>
      </c>
      <c r="Q19" s="590"/>
    </row>
    <row r="20" spans="1:17" s="6" customFormat="1" ht="13.5" thickBot="1" x14ac:dyDescent="0.35">
      <c r="A20" s="6">
        <v>11</v>
      </c>
      <c r="B20" s="423">
        <v>7</v>
      </c>
      <c r="C20" s="593" t="str">
        <f>VLOOKUP(A20,Список!$A$2:$J$123,3)</f>
        <v>Уварова  Нелли</v>
      </c>
      <c r="D20" s="594"/>
      <c r="E20" s="595">
        <f>VLOOKUP(A20,Список!$A$2:$J$123,4)</f>
        <v>2009</v>
      </c>
      <c r="F20" s="596" t="str">
        <f>VLOOKUP(A20,Список!$A$2:$J$123,5)</f>
        <v>I</v>
      </c>
      <c r="G20" s="597" t="str">
        <f>VLOOKUP(A20,Список!$A$2:$J$123,6)</f>
        <v>Республика Башкортостан</v>
      </c>
      <c r="H20" s="598" t="str">
        <f>VLOOKUP(A20,Список!$A$2:$J$123,7)</f>
        <v>МАУ ДО СШ «Буревестник»</v>
      </c>
      <c r="I20" s="599">
        <f>VLOOKUP(A20,Список!$A$2:$K$123,11)</f>
        <v>52.3</v>
      </c>
      <c r="J20" s="600">
        <v>42</v>
      </c>
      <c r="K20" s="601"/>
      <c r="L20" s="602"/>
      <c r="M20" s="603"/>
      <c r="N20" s="604">
        <f t="shared" si="0"/>
        <v>12</v>
      </c>
      <c r="O20" s="605" t="str">
        <f t="shared" si="1"/>
        <v>-</v>
      </c>
      <c r="P20" s="606" t="str">
        <f>VLOOKUP(A20,Список!$A$2:$J$123,9)</f>
        <v>Минибаев Р.М.</v>
      </c>
      <c r="Q20" s="607"/>
    </row>
    <row r="21" spans="1:17" s="6" customFormat="1" ht="13" x14ac:dyDescent="0.25">
      <c r="B21" s="250"/>
      <c r="C21" s="251"/>
      <c r="D21" s="119"/>
      <c r="E21" s="122"/>
      <c r="F21" s="122"/>
      <c r="G21" s="122"/>
      <c r="H21" s="268"/>
      <c r="I21" s="123"/>
      <c r="J21" s="252"/>
      <c r="K21" s="258"/>
      <c r="L21" s="258"/>
      <c r="M21" s="126"/>
      <c r="N21" s="140"/>
      <c r="O21" s="122"/>
      <c r="P21" s="119"/>
      <c r="Q21" s="127"/>
    </row>
    <row r="22" spans="1:17" x14ac:dyDescent="0.25">
      <c r="I22" s="17"/>
      <c r="J22" s="17"/>
      <c r="K22" s="17"/>
      <c r="L22" s="17"/>
      <c r="M22" s="17"/>
      <c r="N22" s="17"/>
      <c r="O22" s="17"/>
      <c r="P22" s="17"/>
      <c r="Q22" s="17"/>
    </row>
    <row r="23" spans="1:17" ht="12.75" customHeight="1" x14ac:dyDescent="0.25">
      <c r="C23" s="91" t="s">
        <v>16</v>
      </c>
      <c r="D23" s="91"/>
      <c r="E23" s="91"/>
      <c r="F23" s="91"/>
      <c r="G23" s="345"/>
      <c r="H23" s="104"/>
      <c r="I23" s="345" t="str">
        <f>'ДЦ 63'!$I$22</f>
        <v>Ческис О.И., 1К (Пермский край)</v>
      </c>
      <c r="J23" s="91"/>
      <c r="K23" s="91"/>
      <c r="L23" s="91"/>
      <c r="M23" s="91"/>
      <c r="Q23" s="91"/>
    </row>
    <row r="24" spans="1:17" ht="12.75" customHeight="1" x14ac:dyDescent="0.25">
      <c r="C24" s="91"/>
      <c r="D24" s="91"/>
      <c r="E24" s="91"/>
      <c r="F24" s="91"/>
      <c r="G24" s="345"/>
      <c r="H24" s="104"/>
      <c r="I24" s="345"/>
      <c r="J24" s="91"/>
      <c r="K24" s="91"/>
      <c r="L24" s="91"/>
      <c r="M24" s="104"/>
      <c r="Q24" s="91"/>
    </row>
    <row r="25" spans="1:17" ht="12.75" customHeight="1" x14ac:dyDescent="0.25">
      <c r="C25" s="91" t="s">
        <v>17</v>
      </c>
      <c r="D25" s="91"/>
      <c r="E25" s="91"/>
      <c r="F25" s="91"/>
      <c r="G25" s="346"/>
      <c r="H25" s="91"/>
      <c r="I25" s="346" t="str">
        <f>'ДЦ 63'!$I$24</f>
        <v>Паклина М.В., ВК (Пермский край)</v>
      </c>
      <c r="J25" s="91"/>
      <c r="K25" s="91"/>
      <c r="L25" s="91"/>
      <c r="M25" s="104"/>
      <c r="Q25" s="91"/>
    </row>
    <row r="26" spans="1:17" ht="12.75" customHeight="1" x14ac:dyDescent="0.3">
      <c r="C26" s="90"/>
      <c r="D26" s="90"/>
      <c r="E26" s="90"/>
      <c r="F26" s="90"/>
      <c r="G26" s="90"/>
      <c r="H26" s="90"/>
      <c r="I26" s="90"/>
    </row>
    <row r="27" spans="1:17" ht="12.75" customHeight="1" x14ac:dyDescent="0.3">
      <c r="C27" s="90" t="s">
        <v>89</v>
      </c>
      <c r="D27" s="91"/>
      <c r="E27" s="91"/>
      <c r="F27" s="91"/>
      <c r="G27" s="91"/>
      <c r="H27" s="90"/>
      <c r="I27" s="90" t="str">
        <f>'ДЦ 63'!$I$26</f>
        <v>Паклин П.А., ВК (Пермский край)</v>
      </c>
    </row>
    <row r="28" spans="1:17" ht="12.75" customHeight="1" x14ac:dyDescent="0.3">
      <c r="C28" s="90"/>
      <c r="D28" s="91"/>
      <c r="E28" s="90"/>
      <c r="F28" s="90"/>
      <c r="G28" s="90"/>
      <c r="H28" s="90"/>
      <c r="I28" s="91"/>
    </row>
    <row r="29" spans="1:17" ht="13" x14ac:dyDescent="0.3">
      <c r="C29" s="90" t="s">
        <v>18</v>
      </c>
      <c r="D29" s="91"/>
      <c r="E29" s="90"/>
      <c r="F29" s="90"/>
      <c r="G29" s="90"/>
      <c r="H29" s="90"/>
      <c r="I29" s="91" t="str">
        <f>'ДЦ 63'!$I$28</f>
        <v>Мошев Д.И., 1К (Пермский край)</v>
      </c>
    </row>
  </sheetData>
  <sheetProtection selectLockedCells="1" selectUnlockedCells="1"/>
  <sortState ref="C14:P21">
    <sortCondition descending="1" ref="J14:J21"/>
  </sortState>
  <mergeCells count="29"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  <mergeCell ref="E9:N9"/>
    <mergeCell ref="E10:N10"/>
    <mergeCell ref="B9:D9"/>
    <mergeCell ref="B10:D10"/>
    <mergeCell ref="O12:O13"/>
    <mergeCell ref="B12:B13"/>
    <mergeCell ref="C12:D13"/>
    <mergeCell ref="E12:E13"/>
    <mergeCell ref="F12:F13"/>
    <mergeCell ref="G12:G13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31496062992125984" right="0.19685039370078741" top="0.78740157480314965" bottom="1.0629921259842521" header="0" footer="0"/>
  <pageSetup paperSize="9" scale="95" firstPageNumber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3"/>
  <sheetViews>
    <sheetView zoomScale="110" zoomScaleNormal="110" zoomScaleSheetLayoutView="100" workbookViewId="0">
      <selection activeCell="H26" sqref="H26"/>
    </sheetView>
  </sheetViews>
  <sheetFormatPr defaultColWidth="9.1796875" defaultRowHeight="12.5" x14ac:dyDescent="0.25"/>
  <cols>
    <col min="1" max="1" width="1.1796875" style="16" customWidth="1"/>
    <col min="2" max="2" width="6.54296875" style="16" customWidth="1"/>
    <col min="3" max="3" width="10.81640625" style="16" customWidth="1"/>
    <col min="4" max="4" width="12.26953125" style="16" customWidth="1"/>
    <col min="5" max="5" width="9.1796875" style="16" customWidth="1"/>
    <col min="6" max="6" width="7.453125" style="16" customWidth="1"/>
    <col min="7" max="7" width="21.26953125" style="16" customWidth="1"/>
    <col min="8" max="8" width="28.6328125" style="16" customWidth="1"/>
    <col min="9" max="9" width="7.7265625" style="16" customWidth="1"/>
    <col min="10" max="10" width="9.269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8.453125" style="16" customWidth="1"/>
    <col min="17" max="17" width="14.5429687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6.5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ht="16.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209</v>
      </c>
      <c r="F9" s="790"/>
      <c r="G9" s="790"/>
      <c r="H9" s="790"/>
      <c r="I9" s="790"/>
      <c r="J9" s="790"/>
      <c r="K9" s="790"/>
      <c r="L9" s="790"/>
      <c r="M9" s="790"/>
      <c r="N9" s="800"/>
      <c r="O9" s="132" t="s">
        <v>3</v>
      </c>
      <c r="P9" s="132" t="s">
        <v>4</v>
      </c>
      <c r="Q9" s="132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70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1">
        <v>159</v>
      </c>
      <c r="P10" s="301">
        <v>126</v>
      </c>
      <c r="Q10" s="301">
        <v>73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19</v>
      </c>
      <c r="K12" s="807" t="s">
        <v>19</v>
      </c>
      <c r="L12" s="807"/>
      <c r="M12" s="794" t="s">
        <v>22</v>
      </c>
      <c r="N12" s="794" t="s">
        <v>13</v>
      </c>
      <c r="O12" s="794" t="s">
        <v>14</v>
      </c>
      <c r="P12" s="794" t="s">
        <v>15</v>
      </c>
      <c r="Q12" s="805"/>
    </row>
    <row r="13" spans="1:17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597" t="s">
        <v>21</v>
      </c>
      <c r="L13" s="597" t="s">
        <v>23</v>
      </c>
      <c r="M13" s="795"/>
      <c r="N13" s="795"/>
      <c r="O13" s="795"/>
      <c r="P13" s="795"/>
      <c r="Q13" s="806"/>
    </row>
    <row r="14" spans="1:17" s="6" customFormat="1" ht="16" customHeight="1" x14ac:dyDescent="0.3">
      <c r="A14" s="6">
        <v>8</v>
      </c>
      <c r="B14" s="629">
        <v>1</v>
      </c>
      <c r="C14" s="630" t="str">
        <f>VLOOKUP(A14,Список!$A$2:$J$123,3)</f>
        <v>Сорокина Ольга</v>
      </c>
      <c r="D14" s="631"/>
      <c r="E14" s="632">
        <f>VLOOKUP(A14,Список!$A$2:$J$123,4)</f>
        <v>2003</v>
      </c>
      <c r="F14" s="633" t="str">
        <f>VLOOKUP(A14,Список!$A$2:$J$123,5)</f>
        <v>МС</v>
      </c>
      <c r="G14" s="634" t="str">
        <f>VLOOKUP(A14,Список!$A$2:$J$123,6)</f>
        <v>Нижегородская область</v>
      </c>
      <c r="H14" s="635"/>
      <c r="I14" s="636">
        <f>VLOOKUP(A14,Список!$A$2:$K$123,11)</f>
        <v>62.75</v>
      </c>
      <c r="J14" s="637">
        <v>165</v>
      </c>
      <c r="K14" s="646"/>
      <c r="L14" s="639"/>
      <c r="M14" s="647"/>
      <c r="N14" s="642">
        <f>IF(B14=1,20,IF(B14=2,18,IF(B14=3,16,IF(B14&gt;19,0,19-B14))))</f>
        <v>20</v>
      </c>
      <c r="O14" s="64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+МСМК</v>
      </c>
      <c r="P14" s="643" t="str">
        <f>VLOOKUP(A14,Список!$A$2:$J$123,9)</f>
        <v>Афонин И.А.</v>
      </c>
      <c r="Q14" s="649"/>
    </row>
    <row r="15" spans="1:17" ht="25" customHeight="1" thickBot="1" x14ac:dyDescent="0.35">
      <c r="A15" s="16">
        <v>98</v>
      </c>
      <c r="B15" s="423">
        <v>2</v>
      </c>
      <c r="C15" s="593" t="str">
        <f>VLOOKUP(A15,Список!$A$2:$J$123,3)</f>
        <v>Бурмакина Екатерина</v>
      </c>
      <c r="D15" s="594"/>
      <c r="E15" s="595">
        <f>VLOOKUP(A15,Список!$A$2:$J$123,4)</f>
        <v>2005</v>
      </c>
      <c r="F15" s="596" t="str">
        <f>VLOOKUP(A15,Список!$A$2:$J$123,5)</f>
        <v>КМС</v>
      </c>
      <c r="G15" s="597" t="str">
        <f>VLOOKUP(A15,Список!$A$2:$J$123,6)</f>
        <v>Республика Татарстан</v>
      </c>
      <c r="H15" s="598" t="str">
        <f>VLOOKUP(A15,Список!$A$2:$J$123,7)</f>
        <v>МБУ ДО СШ «Татнефть Олимп» Чистопольского района РТ</v>
      </c>
      <c r="I15" s="599">
        <f>VLOOKUP(A15,Список!$A$2:$K$123,11)</f>
        <v>61.55</v>
      </c>
      <c r="J15" s="600">
        <v>114</v>
      </c>
      <c r="K15" s="601"/>
      <c r="L15" s="602"/>
      <c r="M15" s="603"/>
      <c r="N15" s="604">
        <f t="shared" ref="N15" si="0">IF(B15=1,20,IF(B15=2,18,IF(B15=3,16,IF(B15&gt;19,0,19-B15))))</f>
        <v>18</v>
      </c>
      <c r="O15" s="605" t="str">
        <f t="shared" ref="O15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КМС</v>
      </c>
      <c r="P15" s="606" t="str">
        <f>VLOOKUP(A15,Список!$A$2:$J$123,9)</f>
        <v>Гиниатуллин А.З.</v>
      </c>
      <c r="Q15" s="608"/>
    </row>
    <row r="16" spans="1:17" ht="13" x14ac:dyDescent="0.25"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</row>
    <row r="17" spans="3:17" ht="12.75" customHeight="1" x14ac:dyDescent="0.25">
      <c r="C17" s="91" t="s">
        <v>16</v>
      </c>
      <c r="D17" s="91"/>
      <c r="E17" s="91"/>
      <c r="F17" s="91"/>
      <c r="G17" s="345"/>
      <c r="H17" s="104"/>
      <c r="I17" s="345" t="str">
        <f>'ДЦ 63'!$I$22</f>
        <v>Ческис О.И., 1К (Пермский край)</v>
      </c>
      <c r="J17" s="91"/>
      <c r="K17" s="91"/>
      <c r="L17" s="91"/>
      <c r="M17" s="91"/>
      <c r="Q17" s="91"/>
    </row>
    <row r="18" spans="3:17" ht="12.75" customHeight="1" x14ac:dyDescent="0.25">
      <c r="C18" s="91"/>
      <c r="D18" s="91"/>
      <c r="E18" s="91"/>
      <c r="F18" s="91"/>
      <c r="G18" s="345"/>
      <c r="H18" s="104"/>
      <c r="I18" s="345"/>
      <c r="J18" s="91"/>
      <c r="K18" s="91"/>
      <c r="L18" s="91"/>
      <c r="M18" s="104"/>
      <c r="Q18" s="91"/>
    </row>
    <row r="19" spans="3:17" ht="12.75" customHeight="1" x14ac:dyDescent="0.25">
      <c r="C19" s="91" t="s">
        <v>17</v>
      </c>
      <c r="D19" s="91"/>
      <c r="E19" s="91"/>
      <c r="F19" s="91"/>
      <c r="G19" s="346"/>
      <c r="H19" s="91"/>
      <c r="I19" s="346" t="str">
        <f>'ДЦ 63'!$I$24</f>
        <v>Паклина М.В., ВК (Пермский край)</v>
      </c>
      <c r="J19" s="91"/>
      <c r="K19" s="91"/>
      <c r="L19" s="91"/>
      <c r="M19" s="104"/>
      <c r="Q19" s="91"/>
    </row>
    <row r="20" spans="3:17" ht="12.75" customHeight="1" x14ac:dyDescent="0.3">
      <c r="C20" s="90"/>
      <c r="D20" s="90"/>
      <c r="E20" s="90"/>
      <c r="F20" s="90"/>
      <c r="G20" s="90"/>
      <c r="H20" s="90"/>
      <c r="I20" s="90"/>
    </row>
    <row r="21" spans="3:17" ht="12.75" customHeight="1" x14ac:dyDescent="0.3">
      <c r="C21" s="90" t="s">
        <v>89</v>
      </c>
      <c r="D21" s="91"/>
      <c r="E21" s="91"/>
      <c r="F21" s="91"/>
      <c r="G21" s="91"/>
      <c r="H21" s="90"/>
      <c r="I21" s="90" t="str">
        <f>'ДЦ 63'!$I$26</f>
        <v>Паклин П.А., ВК (Пермский край)</v>
      </c>
    </row>
    <row r="22" spans="3:17" ht="12.75" customHeight="1" x14ac:dyDescent="0.3">
      <c r="C22" s="90"/>
      <c r="D22" s="91"/>
      <c r="E22" s="90"/>
      <c r="F22" s="90"/>
      <c r="G22" s="90"/>
      <c r="H22" s="90"/>
      <c r="I22" s="91"/>
    </row>
    <row r="23" spans="3:17" ht="13" x14ac:dyDescent="0.3">
      <c r="C23" s="90" t="s">
        <v>18</v>
      </c>
      <c r="D23" s="91"/>
      <c r="E23" s="90"/>
      <c r="F23" s="90"/>
      <c r="G23" s="90"/>
      <c r="H23" s="90"/>
      <c r="I23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8">
    <sortCondition descending="1" ref="J14:J18"/>
  </sortState>
  <mergeCells count="29"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  <mergeCell ref="E9:N9"/>
    <mergeCell ref="E10:N10"/>
    <mergeCell ref="B9:D9"/>
    <mergeCell ref="B10:D10"/>
    <mergeCell ref="O12:O13"/>
    <mergeCell ref="B12:B13"/>
    <mergeCell ref="C12:D13"/>
    <mergeCell ref="E12:E13"/>
    <mergeCell ref="F12:F13"/>
    <mergeCell ref="G12:G13"/>
    <mergeCell ref="P12:Q13"/>
    <mergeCell ref="H12:H13"/>
    <mergeCell ref="I12:I13"/>
    <mergeCell ref="J12:J13"/>
    <mergeCell ref="K12:L12"/>
    <mergeCell ref="M12:M13"/>
    <mergeCell ref="N12:N13"/>
  </mergeCells>
  <printOptions horizontalCentered="1"/>
  <pageMargins left="0.35433070866141736" right="0.19685039370078741" top="0.94488188976377963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4"/>
  <sheetViews>
    <sheetView zoomScaleSheetLayoutView="100" workbookViewId="0">
      <selection activeCell="G14" sqref="G14"/>
    </sheetView>
  </sheetViews>
  <sheetFormatPr defaultColWidth="9.1796875" defaultRowHeight="12.5" x14ac:dyDescent="0.25"/>
  <cols>
    <col min="1" max="1" width="1.08984375" style="16" customWidth="1"/>
    <col min="2" max="2" width="6.54296875" style="16" customWidth="1"/>
    <col min="3" max="3" width="11.453125" style="16" customWidth="1"/>
    <col min="4" max="4" width="15.81640625" style="16" customWidth="1"/>
    <col min="5" max="5" width="9.1796875" style="16" customWidth="1"/>
    <col min="6" max="6" width="7.453125" style="16" customWidth="1"/>
    <col min="7" max="8" width="22.26953125" style="16" customWidth="1"/>
    <col min="9" max="9" width="7.7265625" style="16" customWidth="1"/>
    <col min="10" max="10" width="9.269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9.90625" style="16" customWidth="1"/>
    <col min="17" max="17" width="13.726562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6.5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ht="16.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209</v>
      </c>
      <c r="F9" s="790"/>
      <c r="G9" s="790"/>
      <c r="H9" s="790"/>
      <c r="I9" s="790"/>
      <c r="J9" s="790"/>
      <c r="K9" s="790"/>
      <c r="L9" s="790"/>
      <c r="M9" s="790"/>
      <c r="N9" s="800"/>
      <c r="O9" s="294" t="s">
        <v>3</v>
      </c>
      <c r="P9" s="294" t="s">
        <v>4</v>
      </c>
      <c r="Q9" s="294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71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1">
        <v>167</v>
      </c>
      <c r="P10" s="301">
        <v>135</v>
      </c>
      <c r="Q10" s="301">
        <v>79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19</v>
      </c>
      <c r="K12" s="807" t="s">
        <v>19</v>
      </c>
      <c r="L12" s="807"/>
      <c r="M12" s="794" t="s">
        <v>22</v>
      </c>
      <c r="N12" s="794" t="s">
        <v>13</v>
      </c>
      <c r="O12" s="794" t="s">
        <v>14</v>
      </c>
      <c r="P12" s="794" t="s">
        <v>15</v>
      </c>
      <c r="Q12" s="805"/>
    </row>
    <row r="13" spans="1:17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597" t="s">
        <v>21</v>
      </c>
      <c r="L13" s="597" t="s">
        <v>23</v>
      </c>
      <c r="M13" s="795"/>
      <c r="N13" s="795"/>
      <c r="O13" s="795"/>
      <c r="P13" s="795"/>
      <c r="Q13" s="806"/>
    </row>
    <row r="14" spans="1:17" s="6" customFormat="1" ht="13" x14ac:dyDescent="0.3">
      <c r="A14" s="6">
        <v>10</v>
      </c>
      <c r="B14" s="629">
        <v>1</v>
      </c>
      <c r="C14" s="630" t="str">
        <f>VLOOKUP(A14,Список!$A$2:$J$123,3)</f>
        <v>Кашапова Розана</v>
      </c>
      <c r="D14" s="631"/>
      <c r="E14" s="632">
        <f>VLOOKUP(A14,Список!$A$2:$J$123,4)</f>
        <v>2001</v>
      </c>
      <c r="F14" s="633" t="str">
        <f>VLOOKUP(A14,Список!$A$2:$J$123,5)</f>
        <v>МС</v>
      </c>
      <c r="G14" s="634" t="str">
        <f>VLOOKUP(A14,Список!$A$2:$J$123,6)</f>
        <v>Республика Башкортостан</v>
      </c>
      <c r="H14" s="635" t="str">
        <f>VLOOKUP(A14,Список!$A$2:$J$123,7)</f>
        <v>МАУ ДО СШ «Буревестник»</v>
      </c>
      <c r="I14" s="636">
        <f>VLOOKUP(A14,Список!$A$2:$K$123,11)</f>
        <v>67.599999999999994</v>
      </c>
      <c r="J14" s="637">
        <v>161</v>
      </c>
      <c r="K14" s="646"/>
      <c r="L14" s="639"/>
      <c r="M14" s="647"/>
      <c r="N14" s="642">
        <f>IF(B14=1,20,IF(B14=2,18,IF(B14=3,16,IF(B14&gt;19,0,19-B14))))</f>
        <v>20</v>
      </c>
      <c r="O14" s="64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МС</v>
      </c>
      <c r="P14" s="643" t="str">
        <f>VLOOKUP(A14,Список!$A$2:$J$123,9)</f>
        <v>Минибаев Р.М.</v>
      </c>
      <c r="Q14" s="649"/>
    </row>
    <row r="15" spans="1:17" s="6" customFormat="1" ht="13" x14ac:dyDescent="0.3">
      <c r="A15" s="6">
        <v>85</v>
      </c>
      <c r="B15" s="591">
        <v>2</v>
      </c>
      <c r="C15" s="576" t="str">
        <f>VLOOKUP(A15,Список!$A$2:$J$123,3)</f>
        <v>Матвеева Елена</v>
      </c>
      <c r="D15" s="577"/>
      <c r="E15" s="578">
        <f>VLOOKUP(A15,Список!$A$2:$J$123,4)</f>
        <v>1974</v>
      </c>
      <c r="F15" s="579" t="str">
        <f>VLOOKUP(A15,Список!$A$2:$J$123,5)</f>
        <v>МСМК</v>
      </c>
      <c r="G15" s="575" t="str">
        <f>VLOOKUP(A15,Список!$A$2:$J$123,6)</f>
        <v>Кировская область</v>
      </c>
      <c r="H15" s="580" t="str">
        <f>VLOOKUP(A15,Список!$A$2:$J$123,7)</f>
        <v>КОГАУ «СШОР «Юность»</v>
      </c>
      <c r="I15" s="581">
        <f>VLOOKUP(A15,Список!$A$2:$K$123,11)</f>
        <v>63.15</v>
      </c>
      <c r="J15" s="582">
        <v>141</v>
      </c>
      <c r="K15" s="583"/>
      <c r="L15" s="584"/>
      <c r="M15" s="585"/>
      <c r="N15" s="586">
        <f t="shared" ref="N15:N16" si="0">IF(B15=1,20,IF(B15=2,18,IF(B15=3,16,IF(B15&gt;19,0,19-B15))))</f>
        <v>18</v>
      </c>
      <c r="O15" s="587" t="str">
        <f t="shared" ref="O15:O16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МС</v>
      </c>
      <c r="P15" s="588" t="str">
        <f>VLOOKUP(A15,Список!$A$2:$J$123,9)</f>
        <v>Малков Е.И.</v>
      </c>
      <c r="Q15" s="592"/>
    </row>
    <row r="16" spans="1:17" s="6" customFormat="1" ht="13.5" thickBot="1" x14ac:dyDescent="0.35">
      <c r="A16" s="6">
        <v>59</v>
      </c>
      <c r="B16" s="423">
        <v>3</v>
      </c>
      <c r="C16" s="593" t="str">
        <f>VLOOKUP(A16,Список!$A$2:$J$123,3)</f>
        <v>Порываева Татьяна</v>
      </c>
      <c r="D16" s="594"/>
      <c r="E16" s="595">
        <f>VLOOKUP(A16,Список!$A$2:$J$123,4)</f>
        <v>1990</v>
      </c>
      <c r="F16" s="596" t="str">
        <f>VLOOKUP(A16,Список!$A$2:$J$123,5)</f>
        <v>КМС</v>
      </c>
      <c r="G16" s="597" t="str">
        <f>VLOOKUP(A16,Список!$A$2:$J$123,6)</f>
        <v>Пермский край</v>
      </c>
      <c r="H16" s="598" t="str">
        <f>VLOOKUP(A16,Список!$A$2:$J$123,7)</f>
        <v>ДО ДС ДЮ «Прикамье»</v>
      </c>
      <c r="I16" s="599">
        <f>VLOOKUP(A16,Список!$A$2:$K$123,11)</f>
        <v>65.5</v>
      </c>
      <c r="J16" s="600">
        <v>92</v>
      </c>
      <c r="K16" s="601"/>
      <c r="L16" s="602"/>
      <c r="M16" s="603"/>
      <c r="N16" s="604">
        <f t="shared" si="0"/>
        <v>16</v>
      </c>
      <c r="O16" s="605" t="str">
        <f t="shared" si="1"/>
        <v>КМС</v>
      </c>
      <c r="P16" s="606" t="str">
        <f>VLOOKUP(A16,Список!$A$2:$J$123,9)</f>
        <v>Низовкин А.А.</v>
      </c>
      <c r="Q16" s="607"/>
    </row>
    <row r="17" spans="2:17" ht="13" x14ac:dyDescent="0.25"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</row>
    <row r="18" spans="2:17" ht="12.75" customHeight="1" x14ac:dyDescent="0.25">
      <c r="C18" s="91" t="s">
        <v>16</v>
      </c>
      <c r="D18" s="91"/>
      <c r="E18" s="91"/>
      <c r="F18" s="91"/>
      <c r="G18" s="345"/>
      <c r="H18" s="104"/>
      <c r="I18" s="345" t="str">
        <f>'ДЦ 63'!$I$22</f>
        <v>Ческис О.И., 1К (Пермский край)</v>
      </c>
      <c r="J18" s="91"/>
      <c r="K18" s="91"/>
      <c r="L18" s="91"/>
      <c r="M18" s="91"/>
      <c r="Q18" s="91"/>
    </row>
    <row r="19" spans="2:17" ht="12.75" customHeight="1" x14ac:dyDescent="0.25">
      <c r="C19" s="91"/>
      <c r="D19" s="91"/>
      <c r="E19" s="91"/>
      <c r="F19" s="91"/>
      <c r="G19" s="345"/>
      <c r="H19" s="104"/>
      <c r="I19" s="345"/>
      <c r="J19" s="91"/>
      <c r="K19" s="91"/>
      <c r="L19" s="91"/>
      <c r="M19" s="104"/>
      <c r="Q19" s="91"/>
    </row>
    <row r="20" spans="2:17" ht="12.75" customHeight="1" x14ac:dyDescent="0.25">
      <c r="C20" s="91" t="s">
        <v>17</v>
      </c>
      <c r="D20" s="91"/>
      <c r="E20" s="91"/>
      <c r="F20" s="91"/>
      <c r="G20" s="346"/>
      <c r="H20" s="91"/>
      <c r="I20" s="346" t="str">
        <f>'ДЦ 63'!$I$24</f>
        <v>Паклина М.В., ВК (Пермский край)</v>
      </c>
      <c r="J20" s="91"/>
      <c r="K20" s="91"/>
      <c r="L20" s="91"/>
      <c r="M20" s="104"/>
      <c r="Q20" s="91"/>
    </row>
    <row r="21" spans="2:17" ht="12.75" customHeight="1" x14ac:dyDescent="0.3">
      <c r="C21" s="90"/>
      <c r="D21" s="90"/>
      <c r="E21" s="90"/>
      <c r="F21" s="90"/>
      <c r="G21" s="90"/>
      <c r="H21" s="90"/>
      <c r="I21" s="90"/>
    </row>
    <row r="22" spans="2:17" ht="12.75" customHeight="1" x14ac:dyDescent="0.3">
      <c r="C22" s="90" t="s">
        <v>89</v>
      </c>
      <c r="D22" s="91"/>
      <c r="E22" s="91"/>
      <c r="F22" s="91"/>
      <c r="G22" s="91"/>
      <c r="H22" s="90"/>
      <c r="I22" s="90" t="str">
        <f>'ДЦ 63'!$I$26</f>
        <v>Паклин П.А., ВК (Пермский край)</v>
      </c>
    </row>
    <row r="23" spans="2:17" ht="12.75" customHeight="1" x14ac:dyDescent="0.3">
      <c r="C23" s="90"/>
      <c r="D23" s="91"/>
      <c r="E23" s="90"/>
      <c r="F23" s="90"/>
      <c r="G23" s="90"/>
      <c r="H23" s="90"/>
      <c r="I23" s="91"/>
    </row>
    <row r="24" spans="2:17" ht="13" x14ac:dyDescent="0.3">
      <c r="C24" s="90" t="s">
        <v>18</v>
      </c>
      <c r="D24" s="91"/>
      <c r="E24" s="90"/>
      <c r="F24" s="90"/>
      <c r="G24" s="90"/>
      <c r="H24" s="90"/>
      <c r="I24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5">
    <sortCondition descending="1" ref="J14:J15"/>
  </sortState>
  <mergeCells count="29">
    <mergeCell ref="O12:O13"/>
    <mergeCell ref="P12:Q13"/>
    <mergeCell ref="B10:D10"/>
    <mergeCell ref="E10:N10"/>
    <mergeCell ref="B12:B13"/>
    <mergeCell ref="C12:D13"/>
    <mergeCell ref="E12:E13"/>
    <mergeCell ref="F12:F13"/>
    <mergeCell ref="G12:G13"/>
    <mergeCell ref="H12:H13"/>
    <mergeCell ref="I12:I13"/>
    <mergeCell ref="J12:J13"/>
    <mergeCell ref="K12:L12"/>
    <mergeCell ref="M12:M13"/>
    <mergeCell ref="N12:N13"/>
    <mergeCell ref="B9:D9"/>
    <mergeCell ref="E9:N9"/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</mergeCells>
  <printOptions horizontalCentered="1"/>
  <pageMargins left="0.35433070866141736" right="0.19685039370078741" top="0.94488188976377963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9"/>
  <sheetViews>
    <sheetView zoomScaleSheetLayoutView="100" workbookViewId="0">
      <selection activeCell="E33" sqref="E33"/>
    </sheetView>
  </sheetViews>
  <sheetFormatPr defaultColWidth="9.1796875" defaultRowHeight="12.5" x14ac:dyDescent="0.25"/>
  <cols>
    <col min="1" max="1" width="1.08984375" style="16" customWidth="1"/>
    <col min="2" max="2" width="6.54296875" style="16" customWidth="1"/>
    <col min="3" max="3" width="9.36328125" style="16" customWidth="1"/>
    <col min="4" max="4" width="16.36328125" style="16" customWidth="1"/>
    <col min="5" max="5" width="9.1796875" style="16" customWidth="1"/>
    <col min="6" max="6" width="8.90625" style="16" customWidth="1"/>
    <col min="7" max="7" width="23.453125" style="16" customWidth="1"/>
    <col min="8" max="8" width="26.54296875" style="16" customWidth="1"/>
    <col min="9" max="9" width="7.7265625" style="16" customWidth="1"/>
    <col min="10" max="10" width="9.26953125" style="16" customWidth="1"/>
    <col min="11" max="11" width="3.81640625" style="16" hidden="1" customWidth="1"/>
    <col min="12" max="12" width="4.81640625" style="16" hidden="1" customWidth="1"/>
    <col min="13" max="13" width="15" style="16" hidden="1" customWidth="1"/>
    <col min="14" max="14" width="7" style="16" customWidth="1"/>
    <col min="15" max="15" width="11.26953125" style="16" customWidth="1"/>
    <col min="16" max="16" width="8.7265625" style="16" customWidth="1"/>
    <col min="17" max="17" width="14.1796875" style="16" customWidth="1"/>
    <col min="18" max="16384" width="9.1796875" style="16"/>
  </cols>
  <sheetData>
    <row r="1" spans="1:17" ht="13" x14ac:dyDescent="0.25">
      <c r="B1" s="793" t="s">
        <v>114</v>
      </c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</row>
    <row r="2" spans="1:17" ht="13" x14ac:dyDescent="0.25">
      <c r="B2" s="793" t="s">
        <v>115</v>
      </c>
      <c r="C2" s="793"/>
      <c r="D2" s="793"/>
      <c r="E2" s="793"/>
      <c r="F2" s="793"/>
      <c r="G2" s="793"/>
      <c r="H2" s="793"/>
      <c r="I2" s="793"/>
      <c r="J2" s="793"/>
      <c r="K2" s="793"/>
      <c r="L2" s="793"/>
      <c r="M2" s="793"/>
      <c r="N2" s="793"/>
      <c r="O2" s="793"/>
      <c r="P2" s="793"/>
      <c r="Q2" s="793"/>
    </row>
    <row r="3" spans="1:17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</row>
    <row r="4" spans="1:17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</row>
    <row r="5" spans="1:17" ht="9" customHeight="1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ht="16.5" customHeight="1" x14ac:dyDescent="0.25">
      <c r="B6" s="792" t="s">
        <v>366</v>
      </c>
      <c r="C6" s="792"/>
      <c r="D6" s="792"/>
      <c r="E6" s="811" t="s">
        <v>1</v>
      </c>
      <c r="F6" s="812"/>
      <c r="G6" s="812"/>
      <c r="H6" s="812"/>
      <c r="I6" s="812"/>
      <c r="J6" s="812"/>
      <c r="K6" s="812"/>
      <c r="L6" s="812"/>
      <c r="M6" s="812"/>
      <c r="N6" s="812"/>
      <c r="O6" s="813" t="s">
        <v>105</v>
      </c>
      <c r="P6" s="813"/>
      <c r="Q6" s="813"/>
    </row>
    <row r="7" spans="1:17" ht="16.5" customHeight="1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4" t="s">
        <v>20</v>
      </c>
      <c r="P7" s="814"/>
      <c r="Q7" s="814"/>
    </row>
    <row r="8" spans="1:17" ht="15.5" x14ac:dyDescent="0.25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8"/>
      <c r="O8" s="826" t="s">
        <v>2</v>
      </c>
      <c r="P8" s="826"/>
      <c r="Q8" s="826"/>
    </row>
    <row r="9" spans="1:17" ht="15" x14ac:dyDescent="0.25">
      <c r="B9" s="801" t="str">
        <f>'ДЦ 63'!$B$9:$D$9</f>
        <v>Количество участников - 92</v>
      </c>
      <c r="C9" s="801"/>
      <c r="D9" s="801"/>
      <c r="E9" s="790" t="s">
        <v>209</v>
      </c>
      <c r="F9" s="790"/>
      <c r="G9" s="790"/>
      <c r="H9" s="790"/>
      <c r="I9" s="790"/>
      <c r="J9" s="790"/>
      <c r="K9" s="790"/>
      <c r="L9" s="790"/>
      <c r="M9" s="790"/>
      <c r="N9" s="800"/>
      <c r="O9" s="294" t="s">
        <v>3</v>
      </c>
      <c r="P9" s="294" t="s">
        <v>4</v>
      </c>
      <c r="Q9" s="294" t="s">
        <v>5</v>
      </c>
    </row>
    <row r="10" spans="1:17" ht="15" customHeight="1" x14ac:dyDescent="0.25">
      <c r="B10" s="802" t="str">
        <f>'ДЦ 63'!$B$10:$D$10</f>
        <v>Количество регионов - 10</v>
      </c>
      <c r="C10" s="803"/>
      <c r="D10" s="804"/>
      <c r="E10" s="808" t="s">
        <v>207</v>
      </c>
      <c r="F10" s="808"/>
      <c r="G10" s="808"/>
      <c r="H10" s="808"/>
      <c r="I10" s="808"/>
      <c r="J10" s="808"/>
      <c r="K10" s="808"/>
      <c r="L10" s="808"/>
      <c r="M10" s="808"/>
      <c r="N10" s="808"/>
      <c r="O10" s="301">
        <v>181</v>
      </c>
      <c r="P10" s="301">
        <v>146</v>
      </c>
      <c r="Q10" s="301">
        <v>86</v>
      </c>
    </row>
    <row r="11" spans="1:17" s="4" customFormat="1" ht="13.5" thickBot="1" x14ac:dyDescent="0.3">
      <c r="B11" s="133"/>
      <c r="C11" s="133"/>
      <c r="D11" s="13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33"/>
      <c r="P11" s="133"/>
      <c r="Q11" s="133"/>
    </row>
    <row r="12" spans="1:17" ht="11.25" customHeight="1" x14ac:dyDescent="0.25">
      <c r="B12" s="809" t="s">
        <v>6</v>
      </c>
      <c r="C12" s="823" t="s">
        <v>67</v>
      </c>
      <c r="D12" s="823"/>
      <c r="E12" s="823" t="s">
        <v>7</v>
      </c>
      <c r="F12" s="823" t="s">
        <v>8</v>
      </c>
      <c r="G12" s="823" t="s">
        <v>9</v>
      </c>
      <c r="H12" s="823" t="s">
        <v>10</v>
      </c>
      <c r="I12" s="823" t="s">
        <v>11</v>
      </c>
      <c r="J12" s="823" t="s">
        <v>19</v>
      </c>
      <c r="K12" s="825" t="s">
        <v>19</v>
      </c>
      <c r="L12" s="825"/>
      <c r="M12" s="823" t="s">
        <v>22</v>
      </c>
      <c r="N12" s="823" t="s">
        <v>13</v>
      </c>
      <c r="O12" s="823" t="s">
        <v>14</v>
      </c>
      <c r="P12" s="823" t="s">
        <v>15</v>
      </c>
      <c r="Q12" s="805"/>
    </row>
    <row r="13" spans="1:17" ht="13.5" thickBot="1" x14ac:dyDescent="0.3">
      <c r="B13" s="904"/>
      <c r="C13" s="902"/>
      <c r="D13" s="902"/>
      <c r="E13" s="902"/>
      <c r="F13" s="902"/>
      <c r="G13" s="902"/>
      <c r="H13" s="902"/>
      <c r="I13" s="902"/>
      <c r="J13" s="902"/>
      <c r="K13" s="755" t="s">
        <v>21</v>
      </c>
      <c r="L13" s="755" t="s">
        <v>23</v>
      </c>
      <c r="M13" s="902"/>
      <c r="N13" s="902"/>
      <c r="O13" s="902"/>
      <c r="P13" s="902"/>
      <c r="Q13" s="903"/>
    </row>
    <row r="14" spans="1:17" s="6" customFormat="1" ht="13" x14ac:dyDescent="0.3">
      <c r="A14" s="6">
        <v>86</v>
      </c>
      <c r="B14" s="475">
        <v>1</v>
      </c>
      <c r="C14" s="756" t="str">
        <f>VLOOKUP(A14,Список!$A$2:$J$123,3)</f>
        <v>Вершинина Дарья</v>
      </c>
      <c r="D14" s="757"/>
      <c r="E14" s="758">
        <f>VLOOKUP(A14,Список!$A$2:$J$123,4)</f>
        <v>2009</v>
      </c>
      <c r="F14" s="759" t="str">
        <f>VLOOKUP(A14,Список!$A$2:$J$123,5)</f>
        <v>КМС</v>
      </c>
      <c r="G14" s="760" t="str">
        <f>VLOOKUP(A14,Список!$A$2:$J$123,6)</f>
        <v>Кировская область</v>
      </c>
      <c r="H14" s="761" t="str">
        <f>VLOOKUP(A14,Список!$A$2:$J$123,7)</f>
        <v>КОГАУ «СШОР «Юность»</v>
      </c>
      <c r="I14" s="762">
        <f>VLOOKUP(A14,Список!$A$2:$K$123,11)</f>
        <v>76.349999999999994</v>
      </c>
      <c r="J14" s="763">
        <v>148</v>
      </c>
      <c r="K14" s="764"/>
      <c r="L14" s="765"/>
      <c r="M14" s="766"/>
      <c r="N14" s="767">
        <f>IF(B14=1,20,IF(B14=2,18,IF(B14=3,16,IF(B14&gt;19,0,19-B14))))</f>
        <v>20</v>
      </c>
      <c r="O14" s="768" t="str">
        <f>IF(AND(NOT(OR(F14="МСМК",F14="ЗМС")),J14&gt;=$O$10),"+МСМК",IF(AND(OR(F14="МСМК",F14="ЗМС"),J14&gt;=$O$10),"МСМК",IF(AND(NOT(OR(F14="МСМК",F14="МС",F14="ЗМС")),J14&gt;=$P$10),"+МС",IF(AND(OR(F14="МСМК",F14="МС",F14="ЗМС"),J14&gt;=$P$10),"МС",IF(AND(NOT(OR(F14="ЗМС",F14="МСМК",F14="МС",F14="КМС")),J14&gt;=$Q$10),"+КМС",IF(AND(OR(F14="ЗМС",F14="МСМК",F14="МС",F14="КМС"),J14&gt;=$Q$10),"КМС","-"))))))</f>
        <v>+МС</v>
      </c>
      <c r="P14" s="769" t="str">
        <f>VLOOKUP(A14,Список!$A$2:$J$123,9)</f>
        <v>Малков Е.И.</v>
      </c>
      <c r="Q14" s="476"/>
    </row>
    <row r="15" spans="1:17" ht="13" x14ac:dyDescent="0.3">
      <c r="A15" s="16">
        <v>29</v>
      </c>
      <c r="B15" s="683">
        <v>2</v>
      </c>
      <c r="C15" s="732" t="str">
        <f>VLOOKUP(A15,Список!$A$2:$J$123,3)</f>
        <v>Кузьмичева Ксения</v>
      </c>
      <c r="D15" s="733"/>
      <c r="E15" s="686">
        <f>VLOOKUP(A15,Список!$A$2:$J$123,4)</f>
        <v>2004</v>
      </c>
      <c r="F15" s="687" t="str">
        <f>VLOOKUP(A15,Список!$A$2:$J$123,5)</f>
        <v>КМС</v>
      </c>
      <c r="G15" s="688" t="str">
        <f>VLOOKUP(A15,Список!$A$2:$J$123,6)</f>
        <v>Оренбургская область</v>
      </c>
      <c r="H15" s="689" t="str">
        <f>VLOOKUP(A15,Список!$A$2:$J$123,7)</f>
        <v>СШ №1 им. Л.Д. Ковалевского</v>
      </c>
      <c r="I15" s="734">
        <f>VLOOKUP(A15,Список!$A$2:$K$123,11)</f>
        <v>89.4</v>
      </c>
      <c r="J15" s="735">
        <v>138</v>
      </c>
      <c r="K15" s="736"/>
      <c r="L15" s="737"/>
      <c r="M15" s="738"/>
      <c r="N15" s="694">
        <f t="shared" ref="N15:N18" si="0">IF(B15=1,20,IF(B15=2,18,IF(B15=3,16,IF(B15&gt;19,0,19-B15))))</f>
        <v>18</v>
      </c>
      <c r="O15" s="739" t="str">
        <f t="shared" ref="O15:O18" si="1">IF(AND(NOT(OR(F15="МСМК",F15="ЗМС")),J15&gt;=$O$10),"+МСМК",IF(AND(OR(F15="МСМК",F15="ЗМС"),J15&gt;=$O$10),"МСМК",IF(AND(NOT(OR(F15="МСМК",F15="МС",F15="ЗМС")),J15&gt;=$P$10),"+МС",IF(AND(OR(F15="МСМК",F15="МС",F15="ЗМС"),J15&gt;=$P$10),"МС",IF(AND(NOT(OR(F15="ЗМС",F15="МСМК",F15="МС",F15="КМС")),J15&gt;=$Q$10),"+КМС",IF(AND(OR(F15="ЗМС",F15="МСМК",F15="МС",F15="КМС"),J15&gt;=$Q$10),"КМС","-"))))))</f>
        <v>КМС</v>
      </c>
      <c r="P15" s="740" t="str">
        <f>VLOOKUP(A15,Список!$A$2:$J$123,9)</f>
        <v>Павлов С.П.</v>
      </c>
      <c r="Q15" s="741"/>
    </row>
    <row r="16" spans="1:17" s="6" customFormat="1" ht="13" x14ac:dyDescent="0.3">
      <c r="A16" s="6">
        <v>87</v>
      </c>
      <c r="B16" s="683">
        <v>3</v>
      </c>
      <c r="C16" s="732" t="str">
        <f>VLOOKUP(A16,Список!$A$2:$J$123,3)</f>
        <v>Дербенева Ольга</v>
      </c>
      <c r="D16" s="733"/>
      <c r="E16" s="686">
        <f>VLOOKUP(A16,Список!$A$2:$J$123,4)</f>
        <v>1970</v>
      </c>
      <c r="F16" s="687" t="str">
        <f>VLOOKUP(A16,Список!$A$2:$J$123,5)</f>
        <v>КМС</v>
      </c>
      <c r="G16" s="688" t="str">
        <f>VLOOKUP(A16,Список!$A$2:$J$123,6)</f>
        <v>Кировская область</v>
      </c>
      <c r="H16" s="689" t="str">
        <f>VLOOKUP(A16,Список!$A$2:$J$123,7)</f>
        <v>МБУ ДО СШ пгт Тужа</v>
      </c>
      <c r="I16" s="734">
        <f>VLOOKUP(A16,Список!$A$2:$K$123,11)</f>
        <v>111.85</v>
      </c>
      <c r="J16" s="735">
        <v>123</v>
      </c>
      <c r="K16" s="736"/>
      <c r="L16" s="737"/>
      <c r="M16" s="738"/>
      <c r="N16" s="694">
        <f t="shared" si="0"/>
        <v>16</v>
      </c>
      <c r="O16" s="739" t="str">
        <f t="shared" si="1"/>
        <v>КМС</v>
      </c>
      <c r="P16" s="740" t="str">
        <f>VLOOKUP(A16,Список!$A$2:$J$123,9)</f>
        <v>Платунов В.В.</v>
      </c>
      <c r="Q16" s="742"/>
    </row>
    <row r="17" spans="1:17" s="6" customFormat="1" ht="13" x14ac:dyDescent="0.3">
      <c r="A17" s="6">
        <v>61</v>
      </c>
      <c r="B17" s="683">
        <v>4</v>
      </c>
      <c r="C17" s="732" t="str">
        <f>VLOOKUP(A17,Список!$A$2:$J$123,3)</f>
        <v>Щербакова Татьяна</v>
      </c>
      <c r="D17" s="733"/>
      <c r="E17" s="686">
        <f>VLOOKUP(A17,Список!$A$2:$J$123,4)</f>
        <v>1982</v>
      </c>
      <c r="F17" s="687" t="str">
        <f>VLOOKUP(A17,Список!$A$2:$J$123,5)</f>
        <v>КМС</v>
      </c>
      <c r="G17" s="688" t="str">
        <f>VLOOKUP(A17,Список!$A$2:$J$123,6)</f>
        <v>Пермский край</v>
      </c>
      <c r="H17" s="689" t="str">
        <f>VLOOKUP(A17,Список!$A$2:$J$123,7)</f>
        <v>МАОУДО ДЮСШ "Вихрь"</v>
      </c>
      <c r="I17" s="734">
        <f>VLOOKUP(A17,Список!$A$2:$K$123,11)</f>
        <v>81.099999999999994</v>
      </c>
      <c r="J17" s="735">
        <v>90</v>
      </c>
      <c r="K17" s="736"/>
      <c r="L17" s="737"/>
      <c r="M17" s="738"/>
      <c r="N17" s="694">
        <f t="shared" si="0"/>
        <v>15</v>
      </c>
      <c r="O17" s="739" t="str">
        <f t="shared" si="1"/>
        <v>КМС</v>
      </c>
      <c r="P17" s="740" t="str">
        <f>VLOOKUP(A17,Список!$A$2:$J$123,9)</f>
        <v>Лунев А.Г., Паклин П.А.</v>
      </c>
      <c r="Q17" s="743"/>
    </row>
    <row r="18" spans="1:17" s="6" customFormat="1" ht="13" x14ac:dyDescent="0.3">
      <c r="A18" s="6">
        <v>9</v>
      </c>
      <c r="B18" s="683">
        <v>5</v>
      </c>
      <c r="C18" s="732" t="str">
        <f>VLOOKUP(A18,Список!$A$2:$J$123,3)</f>
        <v>Бофонова Дарья</v>
      </c>
      <c r="D18" s="733"/>
      <c r="E18" s="686">
        <f>VLOOKUP(A18,Список!$A$2:$J$123,4)</f>
        <v>1991</v>
      </c>
      <c r="F18" s="687" t="str">
        <f>VLOOKUP(A18,Список!$A$2:$J$123,5)</f>
        <v>I</v>
      </c>
      <c r="G18" s="688" t="str">
        <f>VLOOKUP(A18,Список!$A$2:$J$123,6)</f>
        <v>Нижегородская область</v>
      </c>
      <c r="H18" s="689"/>
      <c r="I18" s="734">
        <f>VLOOKUP(A18,Список!$A$2:$K$123,11)</f>
        <v>72.849999999999994</v>
      </c>
      <c r="J18" s="735">
        <v>69</v>
      </c>
      <c r="K18" s="736"/>
      <c r="L18" s="737"/>
      <c r="M18" s="738"/>
      <c r="N18" s="694">
        <f t="shared" si="0"/>
        <v>14</v>
      </c>
      <c r="O18" s="739" t="str">
        <f t="shared" si="1"/>
        <v>-</v>
      </c>
      <c r="P18" s="740" t="str">
        <f>VLOOKUP(A18,Список!$A$2:$J$123,9)</f>
        <v>Афонин И.А.</v>
      </c>
      <c r="Q18" s="742"/>
    </row>
    <row r="19" spans="1:17" s="6" customFormat="1" ht="13" x14ac:dyDescent="0.3">
      <c r="A19" s="6">
        <v>60</v>
      </c>
      <c r="B19" s="683">
        <v>6</v>
      </c>
      <c r="C19" s="732" t="str">
        <f>VLOOKUP(A19,Список!$A$2:$J$123,3)</f>
        <v>Попова Мария</v>
      </c>
      <c r="D19" s="733"/>
      <c r="E19" s="686">
        <f>VLOOKUP(A19,Список!$A$2:$J$123,4)</f>
        <v>2005</v>
      </c>
      <c r="F19" s="687" t="str">
        <f>VLOOKUP(A19,Список!$A$2:$J$123,5)</f>
        <v>КМС</v>
      </c>
      <c r="G19" s="688" t="str">
        <f>VLOOKUP(A19,Список!$A$2:$J$123,6)</f>
        <v>Пермский край</v>
      </c>
      <c r="H19" s="689" t="str">
        <f>VLOOKUP(A19,Список!$A$2:$J$123,7)</f>
        <v>ССК "Китнаспорте"</v>
      </c>
      <c r="I19" s="734">
        <f>VLOOKUP(A19,Список!$A$2:$K$123,11)</f>
        <v>80.400000000000006</v>
      </c>
      <c r="J19" s="735">
        <v>68</v>
      </c>
      <c r="K19" s="736"/>
      <c r="L19" s="737"/>
      <c r="M19" s="738"/>
      <c r="N19" s="694">
        <f t="shared" ref="N19:N20" si="2">IF(B19=1,20,IF(B19=2,18,IF(B19=3,16,IF(B19&gt;19,0,19-B19))))</f>
        <v>13</v>
      </c>
      <c r="O19" s="739" t="str">
        <f t="shared" ref="O19:O20" si="3">IF(AND(NOT(OR(F19="МСМК",F19="ЗМС")),J19&gt;=$O$10),"+МСМК",IF(AND(OR(F19="МСМК",F19="ЗМС"),J19&gt;=$O$10),"МСМК",IF(AND(NOT(OR(F19="МСМК",F19="МС",F19="ЗМС")),J19&gt;=$P$10),"+МС",IF(AND(OR(F19="МСМК",F19="МС",F19="ЗМС"),J19&gt;=$P$10),"МС",IF(AND(NOT(OR(F19="ЗМС",F19="МСМК",F19="МС",F19="КМС")),J19&gt;=$Q$10),"+КМС",IF(AND(OR(F19="ЗМС",F19="МСМК",F19="МС",F19="КМС"),J19&gt;=$Q$10),"КМС","-"))))))</f>
        <v>-</v>
      </c>
      <c r="P19" s="740" t="str">
        <f>VLOOKUP(A19,Список!$A$2:$J$123,9)</f>
        <v>Паклин П.А.</v>
      </c>
      <c r="Q19" s="742"/>
    </row>
    <row r="20" spans="1:17" s="6" customFormat="1" ht="13" x14ac:dyDescent="0.3">
      <c r="A20" s="6">
        <v>37</v>
      </c>
      <c r="B20" s="683">
        <v>7</v>
      </c>
      <c r="C20" s="732" t="str">
        <f>VLOOKUP(A20,Список!$A$2:$J$123,3)</f>
        <v>Рогизная Анна</v>
      </c>
      <c r="D20" s="733"/>
      <c r="E20" s="686">
        <f>VLOOKUP(A20,Список!$A$2:$J$123,4)</f>
        <v>1998</v>
      </c>
      <c r="F20" s="687" t="str">
        <f>VLOOKUP(A20,Список!$A$2:$J$123,5)</f>
        <v>КМС</v>
      </c>
      <c r="G20" s="688" t="str">
        <f>VLOOKUP(A20,Список!$A$2:$J$123,6)</f>
        <v>Пермский край</v>
      </c>
      <c r="H20" s="689" t="str">
        <f>VLOOKUP(A20,Список!$A$2:$J$123,7)</f>
        <v>ДО ДС ДЮ «Прикамье»</v>
      </c>
      <c r="I20" s="734">
        <f>VLOOKUP(A20,Список!$A$2:$K$123,11)</f>
        <v>108</v>
      </c>
      <c r="J20" s="735">
        <v>48</v>
      </c>
      <c r="K20" s="736"/>
      <c r="L20" s="737"/>
      <c r="M20" s="738"/>
      <c r="N20" s="694">
        <f t="shared" si="2"/>
        <v>12</v>
      </c>
      <c r="O20" s="739" t="str">
        <f t="shared" si="3"/>
        <v>-</v>
      </c>
      <c r="P20" s="740" t="str">
        <f>VLOOKUP(A20,Список!$A$2:$J$123,9)</f>
        <v>Мошев Д.И</v>
      </c>
      <c r="Q20" s="742"/>
    </row>
    <row r="21" spans="1:17" s="6" customFormat="1" ht="13.5" thickBot="1" x14ac:dyDescent="0.35">
      <c r="A21" s="6">
        <v>52</v>
      </c>
      <c r="B21" s="423">
        <v>8</v>
      </c>
      <c r="C21" s="744" t="str">
        <f>VLOOKUP(A21,Список!$A$2:$J$123,3)</f>
        <v>Нечаева Анастасия</v>
      </c>
      <c r="D21" s="745"/>
      <c r="E21" s="699">
        <f>VLOOKUP(A21,Список!$A$2:$J$123,4)</f>
        <v>2000</v>
      </c>
      <c r="F21" s="700" t="str">
        <f>VLOOKUP(A21,Список!$A$2:$J$123,5)</f>
        <v>КМС</v>
      </c>
      <c r="G21" s="677" t="str">
        <f>VLOOKUP(A21,Список!$A$2:$J$123,6)</f>
        <v>Пермский край</v>
      </c>
      <c r="H21" s="701" t="str">
        <f>VLOOKUP(A21,Список!$A$2:$J$123,7)</f>
        <v>ДО ДС ДЮ «Прикамье»</v>
      </c>
      <c r="I21" s="746">
        <f>VLOOKUP(A21,Список!$A$2:$K$123,11)</f>
        <v>108</v>
      </c>
      <c r="J21" s="747">
        <v>41</v>
      </c>
      <c r="K21" s="748"/>
      <c r="L21" s="749"/>
      <c r="M21" s="750"/>
      <c r="N21" s="705">
        <f>IF(B21=1,20,IF(B21=2,18,IF(B21=3,16,IF(B21&gt;19,0,19-B21))))</f>
        <v>11</v>
      </c>
      <c r="O21" s="751" t="str">
        <f>IF(AND(NOT(OR(F21="МСМК",F21="ЗМС")),J21&gt;=$O$10),"+МСМК",IF(AND(OR(F21="МСМК",F21="ЗМС"),J21&gt;=$O$10),"МСМК",IF(AND(NOT(OR(F21="МСМК",F21="МС",F21="ЗМС")),J21&gt;=$P$10),"+МС",IF(AND(OR(F21="МСМК",F21="МС",F21="ЗМС"),J21&gt;=$P$10),"МС",IF(AND(NOT(OR(F21="ЗМС",F21="МСМК",F21="МС",F21="КМС")),J21&gt;=$Q$10),"+КМС",IF(AND(OR(F21="ЗМС",F21="МСМК",F21="МС",F21="КМС"),J21&gt;=$Q$10),"КМС","-"))))))</f>
        <v>-</v>
      </c>
      <c r="P21" s="752" t="str">
        <f>VLOOKUP(A21,Список!$A$2:$J$123,9)</f>
        <v>Мошев Д.И</v>
      </c>
      <c r="Q21" s="607"/>
    </row>
    <row r="22" spans="1:17" ht="13" x14ac:dyDescent="0.25"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</row>
    <row r="23" spans="1:17" ht="12.75" customHeight="1" x14ac:dyDescent="0.25">
      <c r="C23" s="91" t="s">
        <v>16</v>
      </c>
      <c r="D23" s="91"/>
      <c r="E23" s="91"/>
      <c r="F23" s="91"/>
      <c r="G23" s="345"/>
      <c r="H23" s="104"/>
      <c r="I23" s="345" t="str">
        <f>'ДЦ 63'!$I$22</f>
        <v>Ческис О.И., 1К (Пермский край)</v>
      </c>
      <c r="J23" s="91"/>
      <c r="K23" s="91"/>
      <c r="L23" s="91"/>
      <c r="M23" s="91"/>
      <c r="Q23" s="91"/>
    </row>
    <row r="24" spans="1:17" ht="12.75" customHeight="1" x14ac:dyDescent="0.25">
      <c r="C24" s="91"/>
      <c r="D24" s="91"/>
      <c r="E24" s="91"/>
      <c r="F24" s="91"/>
      <c r="G24" s="345"/>
      <c r="H24" s="104"/>
      <c r="I24" s="345"/>
      <c r="J24" s="91"/>
      <c r="K24" s="91"/>
      <c r="L24" s="91"/>
      <c r="M24" s="104"/>
      <c r="Q24" s="91"/>
    </row>
    <row r="25" spans="1:17" ht="12.75" customHeight="1" x14ac:dyDescent="0.25">
      <c r="C25" s="91" t="s">
        <v>17</v>
      </c>
      <c r="D25" s="91"/>
      <c r="E25" s="91"/>
      <c r="F25" s="91"/>
      <c r="G25" s="346"/>
      <c r="H25" s="91"/>
      <c r="I25" s="346" t="str">
        <f>'ДЦ 63'!$I$24</f>
        <v>Паклина М.В., ВК (Пермский край)</v>
      </c>
      <c r="J25" s="91"/>
      <c r="K25" s="91"/>
      <c r="L25" s="91"/>
      <c r="M25" s="104"/>
      <c r="Q25" s="91"/>
    </row>
    <row r="26" spans="1:17" ht="12.75" customHeight="1" x14ac:dyDescent="0.3">
      <c r="C26" s="90"/>
      <c r="D26" s="90"/>
      <c r="E26" s="90"/>
      <c r="F26" s="90"/>
      <c r="G26" s="90"/>
      <c r="H26" s="90"/>
      <c r="I26" s="90"/>
    </row>
    <row r="27" spans="1:17" ht="12.75" customHeight="1" x14ac:dyDescent="0.3">
      <c r="C27" s="90" t="s">
        <v>89</v>
      </c>
      <c r="D27" s="91"/>
      <c r="E27" s="91"/>
      <c r="F27" s="91"/>
      <c r="G27" s="91"/>
      <c r="H27" s="90"/>
      <c r="I27" s="90" t="str">
        <f>'ДЦ 63'!$I$26</f>
        <v>Паклин П.А., ВК (Пермский край)</v>
      </c>
    </row>
    <row r="28" spans="1:17" ht="12.75" customHeight="1" x14ac:dyDescent="0.3">
      <c r="C28" s="90"/>
      <c r="D28" s="91"/>
      <c r="E28" s="90"/>
      <c r="F28" s="90"/>
      <c r="G28" s="90"/>
      <c r="H28" s="90"/>
      <c r="I28" s="91"/>
    </row>
    <row r="29" spans="1:17" ht="13" x14ac:dyDescent="0.3">
      <c r="C29" s="90" t="s">
        <v>18</v>
      </c>
      <c r="D29" s="91"/>
      <c r="E29" s="90"/>
      <c r="F29" s="90"/>
      <c r="G29" s="90"/>
      <c r="H29" s="90"/>
      <c r="I29" s="91" t="str">
        <f>'ДЦ 63'!$I$28</f>
        <v>Мошев Д.И., 1К (Пермский край)</v>
      </c>
    </row>
  </sheetData>
  <sheetProtection selectLockedCells="1" selectUnlockedCells="1"/>
  <autoFilter ref="B12:Q13">
    <filterColumn colId="1" showButton="0"/>
    <filterColumn colId="2" showButton="0"/>
    <filterColumn colId="9" showButton="0"/>
    <filterColumn colId="14" showButton="0"/>
    <sortState ref="B18:Q24">
      <sortCondition ref="B15:B16"/>
    </sortState>
  </autoFilter>
  <sortState ref="C14:P18">
    <sortCondition descending="1" ref="J14:J18"/>
  </sortState>
  <mergeCells count="29">
    <mergeCell ref="O12:O13"/>
    <mergeCell ref="P12:Q13"/>
    <mergeCell ref="B10:D10"/>
    <mergeCell ref="E10:N10"/>
    <mergeCell ref="B12:B13"/>
    <mergeCell ref="C12:D13"/>
    <mergeCell ref="E12:E13"/>
    <mergeCell ref="F12:F13"/>
    <mergeCell ref="G12:G13"/>
    <mergeCell ref="H12:H13"/>
    <mergeCell ref="I12:I13"/>
    <mergeCell ref="J12:J13"/>
    <mergeCell ref="K12:L12"/>
    <mergeCell ref="M12:M13"/>
    <mergeCell ref="N12:N13"/>
    <mergeCell ref="B9:D9"/>
    <mergeCell ref="E9:N9"/>
    <mergeCell ref="B1:Q1"/>
    <mergeCell ref="B2:Q2"/>
    <mergeCell ref="B3:Q3"/>
    <mergeCell ref="B4:Q4"/>
    <mergeCell ref="B6:D6"/>
    <mergeCell ref="E6:N6"/>
    <mergeCell ref="O6:Q6"/>
    <mergeCell ref="B7:D7"/>
    <mergeCell ref="E7:N7"/>
    <mergeCell ref="O7:Q7"/>
    <mergeCell ref="E8:N8"/>
    <mergeCell ref="O8:Q8"/>
  </mergeCells>
  <printOptions horizontalCentered="1"/>
  <pageMargins left="0.35433070866141736" right="0.19685039370078741" top="0.94488188976377963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T34"/>
  <sheetViews>
    <sheetView zoomScaleSheetLayoutView="90" workbookViewId="0">
      <selection activeCell="G26" sqref="G26"/>
    </sheetView>
  </sheetViews>
  <sheetFormatPr defaultColWidth="9.1796875" defaultRowHeight="12.5" x14ac:dyDescent="0.25"/>
  <cols>
    <col min="1" max="1" width="0.7265625" style="16" customWidth="1"/>
    <col min="2" max="2" width="6.81640625" style="16" customWidth="1"/>
    <col min="3" max="3" width="9.1796875" style="16"/>
    <col min="4" max="4" width="11.26953125" style="16" customWidth="1"/>
    <col min="5" max="5" width="9.453125" style="16" customWidth="1"/>
    <col min="6" max="6" width="7.453125" style="16" customWidth="1"/>
    <col min="7" max="7" width="23.1796875" style="16" customWidth="1"/>
    <col min="8" max="8" width="25.90625" style="16" customWidth="1"/>
    <col min="9" max="9" width="8.81640625" style="16" customWidth="1"/>
    <col min="10" max="10" width="7.1796875" style="16" customWidth="1"/>
    <col min="11" max="11" width="6.54296875" style="16" customWidth="1"/>
    <col min="12" max="13" width="7.26953125" style="16" customWidth="1"/>
    <col min="14" max="14" width="6.54296875" style="16" customWidth="1"/>
    <col min="15" max="15" width="9.26953125" style="16" customWidth="1"/>
    <col min="16" max="16" width="7" style="16" customWidth="1"/>
    <col min="17" max="18" width="7.7265625" style="16" customWidth="1"/>
    <col min="19" max="19" width="11.453125" style="16" customWidth="1"/>
    <col min="20" max="16384" width="9.1796875" style="16"/>
  </cols>
  <sheetData>
    <row r="1" spans="1:20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</row>
    <row r="2" spans="1:20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</row>
    <row r="3" spans="1:20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</row>
    <row r="4" spans="1:20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</row>
    <row r="5" spans="1:20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0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0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0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378"/>
      <c r="Q8" s="815" t="s">
        <v>2</v>
      </c>
      <c r="R8" s="815"/>
      <c r="S8" s="815"/>
    </row>
    <row r="9" spans="1:20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906"/>
      <c r="Q9" s="106" t="s">
        <v>3</v>
      </c>
      <c r="R9" s="106" t="s">
        <v>4</v>
      </c>
      <c r="S9" s="106" t="s">
        <v>5</v>
      </c>
    </row>
    <row r="10" spans="1:20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116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108">
        <v>192</v>
      </c>
      <c r="R10" s="108">
        <v>126</v>
      </c>
      <c r="S10" s="108">
        <v>75</v>
      </c>
    </row>
    <row r="11" spans="1:20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0" s="8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794" t="s">
        <v>6</v>
      </c>
      <c r="L12" s="807" t="s">
        <v>19</v>
      </c>
      <c r="M12" s="807"/>
      <c r="N12" s="794" t="s">
        <v>6</v>
      </c>
      <c r="O12" s="794" t="s">
        <v>22</v>
      </c>
      <c r="P12" s="794" t="s">
        <v>13</v>
      </c>
      <c r="Q12" s="794" t="s">
        <v>14</v>
      </c>
      <c r="R12" s="794" t="s">
        <v>15</v>
      </c>
      <c r="S12" s="805"/>
    </row>
    <row r="13" spans="1:20" s="8" customFormat="1" ht="17.25" customHeight="1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795"/>
      <c r="L13" s="597" t="s">
        <v>21</v>
      </c>
      <c r="M13" s="597" t="s">
        <v>23</v>
      </c>
      <c r="N13" s="795"/>
      <c r="O13" s="795"/>
      <c r="P13" s="795"/>
      <c r="Q13" s="795"/>
      <c r="R13" s="795"/>
      <c r="S13" s="806"/>
    </row>
    <row r="14" spans="1:20" ht="15.25" customHeight="1" x14ac:dyDescent="0.3">
      <c r="A14" s="16">
        <v>23</v>
      </c>
      <c r="B14" s="629">
        <v>1</v>
      </c>
      <c r="C14" s="630" t="str">
        <f>VLOOKUP(A14,Список!$A$2:$J$123,3)</f>
        <v>Курунов Анатолий</v>
      </c>
      <c r="D14" s="631"/>
      <c r="E14" s="632">
        <f>VLOOKUP(A14,Список!$A$2:$J$123,4)</f>
        <v>1999</v>
      </c>
      <c r="F14" s="633" t="str">
        <f>VLOOKUP(A14,Список!$A$2:$J$123,5)</f>
        <v>МС</v>
      </c>
      <c r="G14" s="634" t="str">
        <f>VLOOKUP(A14,Список!$A$2:$J$123,6)</f>
        <v>Оренбургская область</v>
      </c>
      <c r="H14" s="635" t="str">
        <f>VLOOKUP(A14,Список!$A$2:$J$123,7)</f>
        <v>СШ №1 им. Л.Д. Ковалевского</v>
      </c>
      <c r="I14" s="636">
        <f>VLOOKUP(A14,Список!$A$2:$K$123,11)</f>
        <v>62.25</v>
      </c>
      <c r="J14" s="777">
        <v>62</v>
      </c>
      <c r="K14" s="638">
        <f t="shared" ref="K14:K20" si="0">RANK(J14,$J$14:$J$20,0)</f>
        <v>1</v>
      </c>
      <c r="L14" s="639">
        <v>90</v>
      </c>
      <c r="M14" s="634">
        <f>L14/2</f>
        <v>45</v>
      </c>
      <c r="N14" s="640">
        <f t="shared" ref="N14:N20" si="1">RANK(M14,$M$12:$M$26,0)</f>
        <v>1</v>
      </c>
      <c r="O14" s="641">
        <f>M14+J14</f>
        <v>107</v>
      </c>
      <c r="P14" s="642">
        <f t="shared" ref="P14" si="2">IF(B14=1,20,IF(B14=2,18,IF(B14=3,16,IF(B14&gt;19,0,19-B14))))</f>
        <v>20</v>
      </c>
      <c r="Q14" s="634" t="str">
        <f t="shared" ref="Q14" si="3"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КМС</v>
      </c>
      <c r="R14" s="643" t="str">
        <f>VLOOKUP(A14,Список!$A$2:$J$123,9)</f>
        <v>Павлов С.П.</v>
      </c>
      <c r="S14" s="645"/>
      <c r="T14" s="8"/>
    </row>
    <row r="15" spans="1:20" ht="15.25" customHeight="1" x14ac:dyDescent="0.3">
      <c r="A15" s="16">
        <v>1</v>
      </c>
      <c r="B15" s="591">
        <v>2</v>
      </c>
      <c r="C15" s="576" t="str">
        <f>VLOOKUP(A15,Список!$A$2:$J$123,3)</f>
        <v>Маркичев Максим</v>
      </c>
      <c r="D15" s="577"/>
      <c r="E15" s="578">
        <f>VLOOKUP(A15,Список!$A$2:$J$123,4)</f>
        <v>1997</v>
      </c>
      <c r="F15" s="579" t="str">
        <f>VLOOKUP(A15,Список!$A$2:$J$123,5)</f>
        <v>КМС</v>
      </c>
      <c r="G15" s="575" t="str">
        <f>VLOOKUP(A15,Список!$A$2:$J$123,6)</f>
        <v>Нижегородская область</v>
      </c>
      <c r="H15" s="580"/>
      <c r="I15" s="581">
        <f>VLOOKUP(A15,Список!$A$2:$K$123,11)</f>
        <v>62.45</v>
      </c>
      <c r="J15" s="778">
        <v>46</v>
      </c>
      <c r="K15" s="609">
        <f t="shared" si="0"/>
        <v>2</v>
      </c>
      <c r="L15" s="584">
        <v>85</v>
      </c>
      <c r="M15" s="575">
        <f t="shared" ref="M15:M20" si="4">L15/2</f>
        <v>42.5</v>
      </c>
      <c r="N15" s="610">
        <f t="shared" si="1"/>
        <v>2</v>
      </c>
      <c r="O15" s="611">
        <f t="shared" ref="O15:O20" si="5">M15+J15</f>
        <v>88.5</v>
      </c>
      <c r="P15" s="586">
        <f t="shared" ref="P15:P20" si="6">IF(B15=1,20,IF(B15=2,18,IF(B15=3,16,IF(B15&gt;19,0,19-B15))))</f>
        <v>18</v>
      </c>
      <c r="Q15" s="575" t="str">
        <f t="shared" ref="Q15:Q20" si="7"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КМС</v>
      </c>
      <c r="R15" s="588" t="str">
        <f>VLOOKUP(A15,Список!$A$2:$J$123,9)</f>
        <v>Маркичев Э.Ф.</v>
      </c>
      <c r="S15" s="612"/>
      <c r="T15" s="8"/>
    </row>
    <row r="16" spans="1:20" ht="15.25" customHeight="1" x14ac:dyDescent="0.3">
      <c r="A16" s="320">
        <v>43</v>
      </c>
      <c r="B16" s="591">
        <v>3</v>
      </c>
      <c r="C16" s="576" t="str">
        <f>VLOOKUP(A16,Список!$A$2:$J$123,3)</f>
        <v>Утев Руслан</v>
      </c>
      <c r="D16" s="577"/>
      <c r="E16" s="578">
        <f>VLOOKUP(A16,Список!$A$2:$J$123,4)</f>
        <v>2005</v>
      </c>
      <c r="F16" s="579" t="str">
        <f>VLOOKUP(A16,Список!$A$2:$J$123,5)</f>
        <v>КМС</v>
      </c>
      <c r="G16" s="575" t="str">
        <f>VLOOKUP(A16,Список!$A$2:$J$123,6)</f>
        <v>Пермский край</v>
      </c>
      <c r="H16" s="580" t="str">
        <f>VLOOKUP(A16,Список!$A$2:$J$123,7)</f>
        <v>МБУ ДО «ДЮСШ «Спарт»</v>
      </c>
      <c r="I16" s="581">
        <f>VLOOKUP(A16,Список!$A$2:$K$123,11)</f>
        <v>62.25</v>
      </c>
      <c r="J16" s="778">
        <v>44</v>
      </c>
      <c r="K16" s="609">
        <f t="shared" si="0"/>
        <v>3</v>
      </c>
      <c r="L16" s="584">
        <v>70</v>
      </c>
      <c r="M16" s="575">
        <f>L16/2</f>
        <v>35</v>
      </c>
      <c r="N16" s="610">
        <f t="shared" si="1"/>
        <v>4</v>
      </c>
      <c r="O16" s="611">
        <f>M16+J16</f>
        <v>79</v>
      </c>
      <c r="P16" s="586">
        <f>IF(B16=1,20,IF(B16=2,18,IF(B16=3,16,IF(B16&gt;19,0,19-B16))))</f>
        <v>16</v>
      </c>
      <c r="Q16" s="575" t="str">
        <f>IF(AND(NOT(OR(F16="МСМК",F16="ЗМС")),O16&gt;=$Q$10),"+МСМК",IF(AND(OR(F16="МСМК",F16="ЗМС"),O16&gt;=$Q$10),"МСМК",IF(AND(NOT(OR(F16="МСМК",F16="МС",F16="ЗМС")),O16&gt;=$R$10),"+МС",IF(AND(OR(F16="МСМК",F16="МС",F16="ЗМС"),O16&gt;=$R$10),"МС",IF(AND(NOT(OR(F16="ЗМС",F16="МСМК",F16="МС",F16="КМС")),O16&gt;=$S$10),"+КМС",IF(AND(OR(F16="ЗМС",F16="МСМК",F16="МС",F16="КМС"),O16&gt;=$S$10),"КМС","-"))))))</f>
        <v>КМС</v>
      </c>
      <c r="R16" s="588" t="str">
        <f>VLOOKUP(A16,Список!$A$2:$J$123,9)</f>
        <v>Маматов Г.Т.</v>
      </c>
      <c r="S16" s="592"/>
      <c r="T16" s="8"/>
    </row>
    <row r="17" spans="1:20" s="10" customFormat="1" ht="15.25" customHeight="1" x14ac:dyDescent="0.3">
      <c r="A17" s="10">
        <v>51</v>
      </c>
      <c r="B17" s="591">
        <v>4</v>
      </c>
      <c r="C17" s="576" t="str">
        <f>VLOOKUP(A17,Список!$A$2:$J$123,3)</f>
        <v xml:space="preserve">Холов Хусейн </v>
      </c>
      <c r="D17" s="577"/>
      <c r="E17" s="578">
        <f>VLOOKUP(A17,Список!$A$2:$J$123,4)</f>
        <v>2001</v>
      </c>
      <c r="F17" s="579" t="str">
        <f>VLOOKUP(A17,Список!$A$2:$J$123,5)</f>
        <v>КМС</v>
      </c>
      <c r="G17" s="575" t="str">
        <f>VLOOKUP(A17,Список!$A$2:$J$123,6)</f>
        <v>Пермский край</v>
      </c>
      <c r="H17" s="580" t="str">
        <f>VLOOKUP(A17,Список!$A$2:$J$123,7)</f>
        <v>ДО ДС ДЮ «Прикамье»</v>
      </c>
      <c r="I17" s="581">
        <f>VLOOKUP(A17,Список!$A$2:$K$123,11)</f>
        <v>62.5</v>
      </c>
      <c r="J17" s="778">
        <v>30</v>
      </c>
      <c r="K17" s="609">
        <f t="shared" si="0"/>
        <v>4</v>
      </c>
      <c r="L17" s="584">
        <v>81</v>
      </c>
      <c r="M17" s="575">
        <f>L17/2</f>
        <v>40.5</v>
      </c>
      <c r="N17" s="610">
        <f t="shared" si="1"/>
        <v>3</v>
      </c>
      <c r="O17" s="611">
        <f>M17+J17</f>
        <v>70.5</v>
      </c>
      <c r="P17" s="586">
        <f>IF(B17=1,20,IF(B17=2,18,IF(B17=3,16,IF(B17&gt;19,0,19-B17))))</f>
        <v>15</v>
      </c>
      <c r="Q17" s="575" t="str">
        <f>IF(AND(NOT(OR(F17="МСМК",F17="ЗМС")),O17&gt;=$Q$10),"+МСМК",IF(AND(OR(F17="МСМК",F17="ЗМС"),O17&gt;=$Q$10),"МСМК",IF(AND(NOT(OR(F17="МСМК",F17="МС",F17="ЗМС")),O17&gt;=$R$10),"+МС",IF(AND(OR(F17="МСМК",F17="МС",F17="ЗМС"),O17&gt;=$R$10),"МС",IF(AND(NOT(OR(F17="ЗМС",F17="МСМК",F17="МС",F17="КМС")),O17&gt;=$S$10),"+КМС",IF(AND(OR(F17="ЗМС",F17="МСМК",F17="МС",F17="КМС"),O17&gt;=$S$10),"КМС","-"))))))</f>
        <v>-</v>
      </c>
      <c r="R17" s="588" t="str">
        <f>VLOOKUP(A17,Список!$A$2:$J$123,9)</f>
        <v>Мошев Д.И</v>
      </c>
      <c r="S17" s="590"/>
      <c r="T17" s="8"/>
    </row>
    <row r="18" spans="1:20" ht="15.25" customHeight="1" x14ac:dyDescent="0.3">
      <c r="A18" s="16">
        <v>45</v>
      </c>
      <c r="B18" s="591">
        <v>5</v>
      </c>
      <c r="C18" s="576" t="str">
        <f>VLOOKUP(A18,Список!$A$2:$J$123,3)</f>
        <v>Половников Павел</v>
      </c>
      <c r="D18" s="577"/>
      <c r="E18" s="578">
        <f>VLOOKUP(A18,Список!$A$2:$J$123,4)</f>
        <v>2002</v>
      </c>
      <c r="F18" s="579" t="str">
        <f>VLOOKUP(A18,Список!$A$2:$J$123,5)</f>
        <v>КМС</v>
      </c>
      <c r="G18" s="575" t="str">
        <f>VLOOKUP(A18,Список!$A$2:$J$123,6)</f>
        <v>Пермский край</v>
      </c>
      <c r="H18" s="580" t="str">
        <f>VLOOKUP(A18,Список!$A$2:$J$123,7)</f>
        <v>МБУ ДО «ДЮСШ «Спарт»</v>
      </c>
      <c r="I18" s="581">
        <f>VLOOKUP(A18,Список!$A$2:$K$123,11)</f>
        <v>59.15</v>
      </c>
      <c r="J18" s="778">
        <v>25</v>
      </c>
      <c r="K18" s="609">
        <f t="shared" si="0"/>
        <v>5</v>
      </c>
      <c r="L18" s="584">
        <v>60</v>
      </c>
      <c r="M18" s="575">
        <f t="shared" si="4"/>
        <v>30</v>
      </c>
      <c r="N18" s="610">
        <f t="shared" si="1"/>
        <v>5</v>
      </c>
      <c r="O18" s="611">
        <f t="shared" si="5"/>
        <v>55</v>
      </c>
      <c r="P18" s="586">
        <f t="shared" si="6"/>
        <v>14</v>
      </c>
      <c r="Q18" s="575" t="str">
        <f t="shared" si="7"/>
        <v>-</v>
      </c>
      <c r="R18" s="588" t="str">
        <f>VLOOKUP(A18,Список!$A$2:$J$123,9)</f>
        <v>Маматов Г.Т.</v>
      </c>
      <c r="S18" s="590"/>
      <c r="T18" s="8"/>
    </row>
    <row r="19" spans="1:20" s="10" customFormat="1" ht="15.25" customHeight="1" x14ac:dyDescent="0.3">
      <c r="A19" s="10">
        <v>58</v>
      </c>
      <c r="B19" s="591">
        <v>6</v>
      </c>
      <c r="C19" s="576" t="str">
        <f>VLOOKUP(A19,Список!$A$2:$J$123,3)</f>
        <v>Попов Кирилл</v>
      </c>
      <c r="D19" s="577"/>
      <c r="E19" s="578">
        <f>VLOOKUP(A19,Список!$A$2:$J$123,4)</f>
        <v>2008</v>
      </c>
      <c r="F19" s="579" t="str">
        <f>VLOOKUP(A19,Список!$A$2:$J$123,5)</f>
        <v>КМС</v>
      </c>
      <c r="G19" s="575" t="str">
        <f>VLOOKUP(A19,Список!$A$2:$J$123,6)</f>
        <v>Пермский край</v>
      </c>
      <c r="H19" s="580" t="str">
        <f>VLOOKUP(A19,Список!$A$2:$J$123,7)</f>
        <v>МБУ ДО «ДЮСШ «Спарт»</v>
      </c>
      <c r="I19" s="581">
        <f>VLOOKUP(A19,Список!$A$2:$K$123,11)</f>
        <v>61.45</v>
      </c>
      <c r="J19" s="778">
        <v>16</v>
      </c>
      <c r="K19" s="609">
        <f t="shared" si="0"/>
        <v>6</v>
      </c>
      <c r="L19" s="584">
        <v>31</v>
      </c>
      <c r="M19" s="575">
        <f t="shared" si="4"/>
        <v>15.5</v>
      </c>
      <c r="N19" s="610">
        <f t="shared" si="1"/>
        <v>6</v>
      </c>
      <c r="O19" s="611">
        <f t="shared" si="5"/>
        <v>31.5</v>
      </c>
      <c r="P19" s="586">
        <f t="shared" si="6"/>
        <v>13</v>
      </c>
      <c r="Q19" s="575" t="str">
        <f t="shared" si="7"/>
        <v>-</v>
      </c>
      <c r="R19" s="588" t="str">
        <f>VLOOKUP(A19,Список!$A$2:$J$123,9)</f>
        <v>Маматов Г.Т.</v>
      </c>
      <c r="S19" s="590"/>
      <c r="T19" s="8"/>
    </row>
    <row r="20" spans="1:20" s="10" customFormat="1" ht="15.25" customHeight="1" thickBot="1" x14ac:dyDescent="0.35">
      <c r="A20" s="10">
        <v>56</v>
      </c>
      <c r="B20" s="423">
        <v>7</v>
      </c>
      <c r="C20" s="593" t="str">
        <f>VLOOKUP(A20,Список!$A$2:$J$123,3)</f>
        <v>Останин Даниил</v>
      </c>
      <c r="D20" s="594"/>
      <c r="E20" s="595">
        <f>VLOOKUP(A20,Список!$A$2:$J$123,4)</f>
        <v>2005</v>
      </c>
      <c r="F20" s="596" t="str">
        <f>VLOOKUP(A20,Список!$A$2:$J$123,5)</f>
        <v>КМС</v>
      </c>
      <c r="G20" s="597" t="str">
        <f>VLOOKUP(A20,Список!$A$2:$J$123,6)</f>
        <v>Пермский край</v>
      </c>
      <c r="H20" s="598" t="str">
        <f>VLOOKUP(A20,Список!$A$2:$J$123,7)</f>
        <v>ДО ДС ДЮ «Прикамье»</v>
      </c>
      <c r="I20" s="599">
        <f>VLOOKUP(A20,Список!$A$2:$K$123,11)</f>
        <v>57.05</v>
      </c>
      <c r="J20" s="600">
        <v>7</v>
      </c>
      <c r="K20" s="613">
        <f t="shared" si="0"/>
        <v>7</v>
      </c>
      <c r="L20" s="602">
        <v>31</v>
      </c>
      <c r="M20" s="597">
        <f t="shared" si="4"/>
        <v>15.5</v>
      </c>
      <c r="N20" s="614">
        <f t="shared" si="1"/>
        <v>6</v>
      </c>
      <c r="O20" s="615">
        <f t="shared" si="5"/>
        <v>22.5</v>
      </c>
      <c r="P20" s="604">
        <f t="shared" si="6"/>
        <v>12</v>
      </c>
      <c r="Q20" s="597" t="str">
        <f t="shared" si="7"/>
        <v>-</v>
      </c>
      <c r="R20" s="606" t="str">
        <f>VLOOKUP(A20,Список!$A$2:$J$123,9)</f>
        <v>Мошев Д.И</v>
      </c>
      <c r="S20" s="616"/>
      <c r="T20" s="8"/>
    </row>
    <row r="21" spans="1:20" ht="22.5" customHeight="1" x14ac:dyDescent="0.3">
      <c r="B21" s="90"/>
      <c r="C21" s="90"/>
      <c r="D21" s="90"/>
      <c r="E21" s="90"/>
      <c r="F21" s="90"/>
      <c r="G21" s="90"/>
      <c r="H21" s="90"/>
      <c r="I21" s="135"/>
      <c r="J21" s="135"/>
      <c r="K21" s="135"/>
      <c r="L21" s="135"/>
      <c r="M21" s="135"/>
      <c r="N21" s="135"/>
      <c r="O21" s="135"/>
      <c r="P21" s="135"/>
      <c r="Q21" s="135"/>
      <c r="R21" s="90"/>
      <c r="S21" s="90"/>
    </row>
    <row r="22" spans="1:20" s="90" customFormat="1" ht="13" x14ac:dyDescent="0.3">
      <c r="B22" s="103"/>
      <c r="C22" s="91" t="s">
        <v>16</v>
      </c>
      <c r="D22" s="91"/>
      <c r="E22" s="91"/>
      <c r="F22" s="91"/>
      <c r="G22" s="345"/>
      <c r="H22" s="104"/>
      <c r="I22" s="345" t="str">
        <f>'ДЦ 63'!$I$22</f>
        <v>Ческис О.И., 1К (Пермский край)</v>
      </c>
      <c r="J22" s="103"/>
      <c r="K22" s="103"/>
      <c r="L22" s="103"/>
      <c r="O22" s="103"/>
      <c r="P22" s="103"/>
      <c r="Q22" s="103"/>
    </row>
    <row r="23" spans="1:20" s="90" customFormat="1" ht="13" x14ac:dyDescent="0.3">
      <c r="B23" s="103"/>
      <c r="C23" s="91"/>
      <c r="D23" s="91"/>
      <c r="E23" s="91"/>
      <c r="F23" s="91"/>
      <c r="G23" s="345"/>
      <c r="H23" s="104"/>
      <c r="I23" s="345"/>
      <c r="J23" s="103"/>
      <c r="K23" s="103"/>
      <c r="L23" s="103"/>
      <c r="M23" s="103"/>
      <c r="N23" s="103"/>
      <c r="P23" s="103"/>
      <c r="Q23" s="103"/>
    </row>
    <row r="24" spans="1:20" s="90" customFormat="1" ht="13" x14ac:dyDescent="0.3">
      <c r="B24" s="103"/>
      <c r="C24" s="91" t="s">
        <v>17</v>
      </c>
      <c r="D24" s="91"/>
      <c r="E24" s="91"/>
      <c r="F24" s="91"/>
      <c r="G24" s="346"/>
      <c r="H24" s="91"/>
      <c r="I24" s="346" t="str">
        <f>'ДЦ 63'!$I$24</f>
        <v>Паклина М.В., ВК (Пермский край)</v>
      </c>
      <c r="J24" s="103"/>
      <c r="K24" s="103"/>
      <c r="L24" s="103"/>
      <c r="M24" s="103"/>
      <c r="N24" s="103"/>
      <c r="P24" s="103"/>
      <c r="Q24" s="103"/>
    </row>
    <row r="25" spans="1:20" s="90" customFormat="1" ht="12" customHeight="1" x14ac:dyDescent="0.3">
      <c r="B25" s="157"/>
      <c r="J25" s="103"/>
      <c r="K25" s="103"/>
      <c r="L25" s="103"/>
      <c r="M25" s="103"/>
      <c r="N25" s="158"/>
      <c r="O25" s="103"/>
      <c r="P25" s="103"/>
      <c r="Q25" s="103"/>
    </row>
    <row r="26" spans="1:20" s="8" customFormat="1" ht="13" x14ac:dyDescent="0.3">
      <c r="B26" s="90"/>
      <c r="C26" s="90" t="s">
        <v>89</v>
      </c>
      <c r="D26" s="91"/>
      <c r="E26" s="91"/>
      <c r="F26" s="91"/>
      <c r="G26" s="91"/>
      <c r="H26" s="90"/>
      <c r="I26" s="90" t="str">
        <f>'ДЦ 63'!$I$26</f>
        <v>Паклин П.А., ВК (Пермский край)</v>
      </c>
      <c r="J26" s="90"/>
      <c r="K26" s="90"/>
      <c r="L26" s="90"/>
      <c r="M26" s="90"/>
      <c r="N26" s="90"/>
      <c r="O26" s="90"/>
      <c r="P26" s="90"/>
      <c r="Q26" s="90"/>
      <c r="R26" s="90"/>
      <c r="S26" s="90"/>
    </row>
    <row r="27" spans="1:20" ht="13" x14ac:dyDescent="0.3">
      <c r="B27" s="90"/>
      <c r="C27" s="90"/>
      <c r="D27" s="91"/>
      <c r="E27" s="90"/>
      <c r="F27" s="90"/>
      <c r="G27" s="90"/>
      <c r="H27" s="90"/>
      <c r="I27" s="91"/>
      <c r="J27" s="90"/>
      <c r="K27" s="90"/>
      <c r="L27" s="90"/>
      <c r="M27" s="90"/>
      <c r="N27" s="90"/>
      <c r="O27" s="90"/>
      <c r="P27" s="90"/>
      <c r="Q27" s="90"/>
      <c r="R27" s="90"/>
      <c r="S27" s="90"/>
    </row>
    <row r="28" spans="1:20" ht="13" x14ac:dyDescent="0.3">
      <c r="C28" s="90" t="s">
        <v>18</v>
      </c>
      <c r="D28" s="91"/>
      <c r="E28" s="90"/>
      <c r="F28" s="90"/>
      <c r="G28" s="90"/>
      <c r="H28" s="90"/>
      <c r="I28" s="91" t="str">
        <f>'ДЦ 63'!$I$28</f>
        <v>Мошев Д.И., 1К (Пермский край)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3" x14ac:dyDescent="0.3">
      <c r="I30" s="4"/>
      <c r="J30" s="908"/>
      <c r="K30" s="908"/>
      <c r="L30" s="908"/>
      <c r="M30" s="908"/>
      <c r="N30" s="908"/>
      <c r="O30" s="908"/>
      <c r="P30" s="908"/>
      <c r="Q30" s="908"/>
      <c r="R30" s="908"/>
      <c r="S30" s="908"/>
      <c r="T30" s="908"/>
    </row>
    <row r="31" spans="1:20" ht="13" x14ac:dyDescent="0.3">
      <c r="I31" s="4"/>
      <c r="J31" s="908"/>
      <c r="K31" s="908"/>
      <c r="L31" s="908"/>
      <c r="M31" s="908"/>
      <c r="N31" s="908"/>
      <c r="O31" s="908"/>
      <c r="P31" s="908"/>
      <c r="Q31" s="908"/>
      <c r="R31" s="908"/>
      <c r="S31" s="908"/>
      <c r="T31" s="908"/>
    </row>
    <row r="32" spans="1:20" x14ac:dyDescent="0.25"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9:20" x14ac:dyDescent="0.25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9:20" x14ac:dyDescent="0.25"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</sheetData>
  <sheetProtection selectLockedCells="1" selectUnlockedCells="1"/>
  <autoFilter ref="B12:S13">
    <filterColumn colId="1" showButton="0"/>
    <filterColumn colId="10" showButton="0"/>
    <filterColumn colId="16" showButton="0"/>
    <sortState ref="B18:S22">
      <sortCondition ref="B15:B16"/>
    </sortState>
  </autoFilter>
  <sortState ref="C14:R21">
    <sortCondition descending="1" ref="O14:O21"/>
  </sortState>
  <mergeCells count="33">
    <mergeCell ref="R12:S13"/>
    <mergeCell ref="J30:T30"/>
    <mergeCell ref="J31:T31"/>
    <mergeCell ref="K12:K13"/>
    <mergeCell ref="L12:M12"/>
    <mergeCell ref="N12:N13"/>
    <mergeCell ref="O12:O13"/>
    <mergeCell ref="P12:P13"/>
    <mergeCell ref="Q12:Q13"/>
    <mergeCell ref="E9:P9"/>
    <mergeCell ref="E10:P10"/>
    <mergeCell ref="B12:B13"/>
    <mergeCell ref="C12:D13"/>
    <mergeCell ref="E12:E13"/>
    <mergeCell ref="F12:F13"/>
    <mergeCell ref="G12:G13"/>
    <mergeCell ref="H12:H13"/>
    <mergeCell ref="I12:I13"/>
    <mergeCell ref="J12:J13"/>
    <mergeCell ref="B9:D9"/>
    <mergeCell ref="B10:D10"/>
    <mergeCell ref="B7:D7"/>
    <mergeCell ref="E7:P7"/>
    <mergeCell ref="Q7:S7"/>
    <mergeCell ref="Q8:S8"/>
    <mergeCell ref="E8:N8"/>
    <mergeCell ref="B1:S1"/>
    <mergeCell ref="B2:S2"/>
    <mergeCell ref="B3:S3"/>
    <mergeCell ref="B4:S4"/>
    <mergeCell ref="B6:D6"/>
    <mergeCell ref="E6:P6"/>
    <mergeCell ref="Q6:S6"/>
  </mergeCells>
  <printOptions horizontalCentered="1"/>
  <pageMargins left="0.31496062992125984" right="0.19685039370078741" top="0.94488188976377963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T30"/>
  <sheetViews>
    <sheetView zoomScale="90" zoomScaleNormal="90" zoomScaleSheetLayoutView="90" workbookViewId="0">
      <selection activeCell="J14" sqref="J14:J20"/>
    </sheetView>
  </sheetViews>
  <sheetFormatPr defaultColWidth="9.1796875" defaultRowHeight="12.5" x14ac:dyDescent="0.25"/>
  <cols>
    <col min="1" max="1" width="1" style="16" customWidth="1"/>
    <col min="2" max="2" width="8.26953125" style="16" customWidth="1"/>
    <col min="3" max="3" width="9.1796875" style="16"/>
    <col min="4" max="4" width="17.7265625" style="16" customWidth="1"/>
    <col min="5" max="5" width="9.453125" style="16" customWidth="1"/>
    <col min="6" max="6" width="7.453125" style="16" customWidth="1"/>
    <col min="7" max="7" width="22.453125" style="16" customWidth="1"/>
    <col min="8" max="8" width="22.26953125" style="16" customWidth="1"/>
    <col min="9" max="9" width="8.7265625" style="16" customWidth="1"/>
    <col min="10" max="10" width="7.7265625" style="16" customWidth="1"/>
    <col min="11" max="11" width="6.54296875" style="16" customWidth="1"/>
    <col min="12" max="12" width="8.1796875" style="16" customWidth="1"/>
    <col min="13" max="13" width="8.7265625" style="16" customWidth="1"/>
    <col min="14" max="14" width="7.1796875" style="16" customWidth="1"/>
    <col min="15" max="15" width="10.1796875" style="16" customWidth="1"/>
    <col min="16" max="16" width="8.54296875" style="16" customWidth="1"/>
    <col min="17" max="17" width="9.1796875" style="16" customWidth="1"/>
    <col min="18" max="18" width="8.36328125" style="16" customWidth="1"/>
    <col min="19" max="19" width="14.81640625" style="16" customWidth="1"/>
    <col min="20" max="16384" width="9.1796875" style="16"/>
  </cols>
  <sheetData>
    <row r="1" spans="1:20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</row>
    <row r="2" spans="1:20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</row>
    <row r="3" spans="1:20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</row>
    <row r="4" spans="1:20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</row>
    <row r="5" spans="1:20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0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0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0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378"/>
      <c r="Q8" s="815" t="s">
        <v>2</v>
      </c>
      <c r="R8" s="815"/>
      <c r="S8" s="815"/>
    </row>
    <row r="9" spans="1:20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906"/>
      <c r="Q9" s="106" t="s">
        <v>3</v>
      </c>
      <c r="R9" s="106" t="s">
        <v>4</v>
      </c>
      <c r="S9" s="106" t="s">
        <v>5</v>
      </c>
    </row>
    <row r="10" spans="1:20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117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299">
        <v>210</v>
      </c>
      <c r="R10" s="299">
        <v>146</v>
      </c>
      <c r="S10" s="299">
        <v>83</v>
      </c>
    </row>
    <row r="11" spans="1:20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0" s="8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794" t="s">
        <v>6</v>
      </c>
      <c r="L12" s="807" t="s">
        <v>19</v>
      </c>
      <c r="M12" s="807"/>
      <c r="N12" s="794" t="s">
        <v>6</v>
      </c>
      <c r="O12" s="794" t="s">
        <v>22</v>
      </c>
      <c r="P12" s="794" t="s">
        <v>13</v>
      </c>
      <c r="Q12" s="794" t="s">
        <v>14</v>
      </c>
      <c r="R12" s="794" t="s">
        <v>15</v>
      </c>
      <c r="S12" s="805"/>
    </row>
    <row r="13" spans="1:20" s="8" customFormat="1" ht="19.5" customHeight="1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795"/>
      <c r="L13" s="597" t="s">
        <v>21</v>
      </c>
      <c r="M13" s="597" t="s">
        <v>23</v>
      </c>
      <c r="N13" s="795"/>
      <c r="O13" s="795"/>
      <c r="P13" s="795"/>
      <c r="Q13" s="795"/>
      <c r="R13" s="795"/>
      <c r="S13" s="806"/>
    </row>
    <row r="14" spans="1:20" ht="15" customHeight="1" x14ac:dyDescent="0.3">
      <c r="A14" s="16">
        <v>65</v>
      </c>
      <c r="B14" s="629">
        <v>1</v>
      </c>
      <c r="C14" s="630" t="str">
        <f>VLOOKUP(A14,Список!$A$2:$J$123,3)</f>
        <v>Узюкин Анатолий</v>
      </c>
      <c r="D14" s="631"/>
      <c r="E14" s="632">
        <f>VLOOKUP(A14,Список!$A$2:$J$123,4)</f>
        <v>2000</v>
      </c>
      <c r="F14" s="633" t="str">
        <f>VLOOKUP(A14,Список!$A$2:$J$123,5)</f>
        <v>МС</v>
      </c>
      <c r="G14" s="634" t="str">
        <f>VLOOKUP(A14,Список!$A$2:$J$123,6)</f>
        <v>Чувашская республика</v>
      </c>
      <c r="H14" s="635"/>
      <c r="I14" s="636">
        <f>VLOOKUP(A14,Список!$A$2:$K$123,11)</f>
        <v>67.75</v>
      </c>
      <c r="J14" s="777">
        <v>96</v>
      </c>
      <c r="K14" s="638">
        <f>RANK(J14,$J$14:$J$20,0)</f>
        <v>1</v>
      </c>
      <c r="L14" s="639">
        <v>140</v>
      </c>
      <c r="M14" s="634">
        <f t="shared" ref="M14" si="0">L14/2</f>
        <v>70</v>
      </c>
      <c r="N14" s="640">
        <f t="shared" ref="N14:N20" si="1">RANK(M14,$M$12:$M$28,0)</f>
        <v>1</v>
      </c>
      <c r="O14" s="641">
        <f t="shared" ref="O14" si="2">M14+J14</f>
        <v>166</v>
      </c>
      <c r="P14" s="642">
        <f t="shared" ref="P14" si="3">IF(B14=1,20,IF(B14=2,18,IF(B14=3,16,IF(B14&gt;19,0,19-B14))))</f>
        <v>20</v>
      </c>
      <c r="Q14" s="634" t="str">
        <f t="shared" ref="Q14" si="4"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МС</v>
      </c>
      <c r="R14" s="643" t="str">
        <f>VLOOKUP(A14,Список!$A$2:$J$123,9)</f>
        <v>Глинкин Б.Н</v>
      </c>
      <c r="S14" s="644"/>
      <c r="T14" s="8"/>
    </row>
    <row r="15" spans="1:20" s="10" customFormat="1" ht="15" customHeight="1" x14ac:dyDescent="0.3">
      <c r="A15" s="10">
        <v>25</v>
      </c>
      <c r="B15" s="591">
        <v>2</v>
      </c>
      <c r="C15" s="576" t="str">
        <f>VLOOKUP(A15,Список!$A$2:$J$123,3)</f>
        <v>Киякин Александр</v>
      </c>
      <c r="D15" s="577"/>
      <c r="E15" s="578">
        <f>VLOOKUP(A15,Список!$A$2:$J$123,4)</f>
        <v>2001</v>
      </c>
      <c r="F15" s="579" t="str">
        <f>VLOOKUP(A15,Список!$A$2:$J$123,5)</f>
        <v>МС</v>
      </c>
      <c r="G15" s="575" t="str">
        <f>VLOOKUP(A15,Список!$A$2:$J$123,6)</f>
        <v>Оренбургская область</v>
      </c>
      <c r="H15" s="580" t="str">
        <f>VLOOKUP(A15,Список!$A$2:$J$123,7)</f>
        <v>СШ №1 им. Л.Д. Ковалевского</v>
      </c>
      <c r="I15" s="581">
        <f>VLOOKUP(A15,Список!$A$2:$K$123,11)</f>
        <v>67.5</v>
      </c>
      <c r="J15" s="778">
        <v>78</v>
      </c>
      <c r="K15" s="609">
        <f>RANK(J15,$J$14:$J$20,0)</f>
        <v>2</v>
      </c>
      <c r="L15" s="584">
        <v>98</v>
      </c>
      <c r="M15" s="575">
        <f t="shared" ref="M15:M19" si="5">L15/2</f>
        <v>49</v>
      </c>
      <c r="N15" s="610">
        <f t="shared" si="1"/>
        <v>2</v>
      </c>
      <c r="O15" s="611">
        <f t="shared" ref="O15:O19" si="6">M15+J15</f>
        <v>127</v>
      </c>
      <c r="P15" s="586">
        <f t="shared" ref="P15:P19" si="7">IF(B15=1,20,IF(B15=2,18,IF(B15=3,16,IF(B15&gt;19,0,19-B15))))</f>
        <v>18</v>
      </c>
      <c r="Q15" s="575" t="str">
        <f t="shared" ref="Q15:Q19" si="8"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КМС</v>
      </c>
      <c r="R15" s="588" t="str">
        <f>VLOOKUP(A15,Список!$A$2:$J$123,9)</f>
        <v>Павлов С.П.</v>
      </c>
      <c r="S15" s="590"/>
      <c r="T15" s="8"/>
    </row>
    <row r="16" spans="1:20" ht="15" customHeight="1" x14ac:dyDescent="0.3">
      <c r="A16" s="16">
        <v>72</v>
      </c>
      <c r="B16" s="591">
        <v>3</v>
      </c>
      <c r="C16" s="576" t="str">
        <f>VLOOKUP(A16,Список!$A$2:$J$123,3)</f>
        <v>Громов Алексей</v>
      </c>
      <c r="D16" s="577"/>
      <c r="E16" s="578">
        <f>VLOOKUP(A16,Список!$A$2:$J$123,4)</f>
        <v>1995</v>
      </c>
      <c r="F16" s="579" t="str">
        <f>VLOOKUP(A16,Список!$A$2:$J$123,5)</f>
        <v>КМС</v>
      </c>
      <c r="G16" s="575" t="str">
        <f>VLOOKUP(A16,Список!$A$2:$J$123,6)</f>
        <v>Удмуртская республика</v>
      </c>
      <c r="H16" s="580"/>
      <c r="I16" s="581">
        <f>VLOOKUP(A16,Список!$A$2:$K$123,11)</f>
        <v>67.05</v>
      </c>
      <c r="J16" s="778">
        <v>64</v>
      </c>
      <c r="K16" s="609">
        <f t="shared" ref="K16:K19" si="9">RANK(J16,$J$14:$J$20,0)</f>
        <v>3</v>
      </c>
      <c r="L16" s="584">
        <v>91</v>
      </c>
      <c r="M16" s="575">
        <f t="shared" si="5"/>
        <v>45.5</v>
      </c>
      <c r="N16" s="610">
        <f t="shared" si="1"/>
        <v>3</v>
      </c>
      <c r="O16" s="611">
        <f t="shared" si="6"/>
        <v>109.5</v>
      </c>
      <c r="P16" s="586">
        <f t="shared" si="7"/>
        <v>16</v>
      </c>
      <c r="Q16" s="575" t="str">
        <f t="shared" si="8"/>
        <v>КМС</v>
      </c>
      <c r="R16" s="588" t="str">
        <f>VLOOKUP(A16,Список!$A$2:$J$123,9)</f>
        <v>Шиляев И.Н.</v>
      </c>
      <c r="S16" s="592"/>
      <c r="T16" s="8"/>
    </row>
    <row r="17" spans="1:20" s="8" customFormat="1" ht="15" customHeight="1" x14ac:dyDescent="0.3">
      <c r="A17" s="320">
        <v>70</v>
      </c>
      <c r="B17" s="591">
        <v>4</v>
      </c>
      <c r="C17" s="576" t="str">
        <f>VLOOKUP(A17,Список!$A$2:$J$123,3)</f>
        <v xml:space="preserve">Шиляев Александр </v>
      </c>
      <c r="D17" s="577"/>
      <c r="E17" s="578">
        <f>VLOOKUP(A17,Список!$A$2:$J$123,4)</f>
        <v>1988</v>
      </c>
      <c r="F17" s="579" t="str">
        <f>VLOOKUP(A17,Список!$A$2:$J$123,5)</f>
        <v>КМС</v>
      </c>
      <c r="G17" s="575" t="str">
        <f>VLOOKUP(A17,Список!$A$2:$J$123,6)</f>
        <v>Удмуртская республика</v>
      </c>
      <c r="H17" s="580"/>
      <c r="I17" s="581">
        <f>VLOOKUP(A17,Список!$A$2:$K$123,11)</f>
        <v>67.5</v>
      </c>
      <c r="J17" s="778">
        <v>55</v>
      </c>
      <c r="K17" s="609">
        <f t="shared" si="9"/>
        <v>4</v>
      </c>
      <c r="L17" s="584">
        <v>83</v>
      </c>
      <c r="M17" s="575">
        <f t="shared" si="5"/>
        <v>41.5</v>
      </c>
      <c r="N17" s="610">
        <f t="shared" si="1"/>
        <v>4</v>
      </c>
      <c r="O17" s="611">
        <f t="shared" si="6"/>
        <v>96.5</v>
      </c>
      <c r="P17" s="586">
        <f t="shared" si="7"/>
        <v>15</v>
      </c>
      <c r="Q17" s="575" t="str">
        <f t="shared" si="8"/>
        <v>КМС</v>
      </c>
      <c r="R17" s="588" t="str">
        <f>VLOOKUP(A17,Список!$A$2:$J$123,9)</f>
        <v>Шиляев И.Н.</v>
      </c>
      <c r="S17" s="590"/>
      <c r="T17" s="16"/>
    </row>
    <row r="18" spans="1:20" ht="15" customHeight="1" x14ac:dyDescent="0.3">
      <c r="A18" s="320">
        <v>41</v>
      </c>
      <c r="B18" s="591">
        <v>5</v>
      </c>
      <c r="C18" s="576" t="str">
        <f>VLOOKUP(A18,Список!$A$2:$J$123,3)</f>
        <v xml:space="preserve">Ярусов Константин </v>
      </c>
      <c r="D18" s="577"/>
      <c r="E18" s="578">
        <f>VLOOKUP(A18,Список!$A$2:$J$123,4)</f>
        <v>2006</v>
      </c>
      <c r="F18" s="579" t="str">
        <f>VLOOKUP(A18,Список!$A$2:$J$123,5)</f>
        <v>КМС</v>
      </c>
      <c r="G18" s="575" t="str">
        <f>VLOOKUP(A18,Список!$A$2:$J$123,6)</f>
        <v>Пермский край</v>
      </c>
      <c r="H18" s="580" t="str">
        <f>VLOOKUP(A18,Список!$A$2:$J$123,7)</f>
        <v>МБУ ДО «ДЮСШ «Спарт»</v>
      </c>
      <c r="I18" s="581">
        <f>VLOOKUP(A18,Список!$A$2:$K$123,11)</f>
        <v>67.45</v>
      </c>
      <c r="J18" s="778">
        <v>52</v>
      </c>
      <c r="K18" s="609">
        <f t="shared" si="9"/>
        <v>5</v>
      </c>
      <c r="L18" s="584">
        <v>72</v>
      </c>
      <c r="M18" s="575">
        <f t="shared" si="5"/>
        <v>36</v>
      </c>
      <c r="N18" s="610">
        <f t="shared" si="1"/>
        <v>6</v>
      </c>
      <c r="O18" s="611">
        <f t="shared" si="6"/>
        <v>88</v>
      </c>
      <c r="P18" s="586">
        <f t="shared" si="7"/>
        <v>14</v>
      </c>
      <c r="Q18" s="575" t="str">
        <f t="shared" si="8"/>
        <v>КМС</v>
      </c>
      <c r="R18" s="588" t="str">
        <f>VLOOKUP(A18,Список!$A$2:$J$123,9)</f>
        <v>Маматов Г.Т.</v>
      </c>
      <c r="S18" s="590"/>
      <c r="T18" s="8"/>
    </row>
    <row r="19" spans="1:20" ht="15" customHeight="1" x14ac:dyDescent="0.3">
      <c r="A19" s="320">
        <v>13</v>
      </c>
      <c r="B19" s="591">
        <v>6</v>
      </c>
      <c r="C19" s="576" t="str">
        <f>VLOOKUP(A19,Список!$A$2:$J$123,3)</f>
        <v>Цюпко Егор</v>
      </c>
      <c r="D19" s="577"/>
      <c r="E19" s="578">
        <f>VLOOKUP(A19,Список!$A$2:$J$123,4)</f>
        <v>2007</v>
      </c>
      <c r="F19" s="579" t="str">
        <f>VLOOKUP(A19,Список!$A$2:$J$123,5)</f>
        <v>I</v>
      </c>
      <c r="G19" s="575" t="str">
        <f>VLOOKUP(A19,Список!$A$2:$J$123,6)</f>
        <v>Республика Башкортостан</v>
      </c>
      <c r="H19" s="580" t="str">
        <f>VLOOKUP(A19,Список!$A$2:$J$123,7)</f>
        <v>МАУ ДО  ФСМ Чемпион</v>
      </c>
      <c r="I19" s="581">
        <f>VLOOKUP(A19,Список!$A$2:$K$123,11)</f>
        <v>65.150000000000006</v>
      </c>
      <c r="J19" s="778">
        <v>36</v>
      </c>
      <c r="K19" s="609">
        <f t="shared" si="9"/>
        <v>6</v>
      </c>
      <c r="L19" s="584">
        <v>81</v>
      </c>
      <c r="M19" s="575">
        <f t="shared" si="5"/>
        <v>40.5</v>
      </c>
      <c r="N19" s="610">
        <f t="shared" si="1"/>
        <v>5</v>
      </c>
      <c r="O19" s="611">
        <f t="shared" si="6"/>
        <v>76.5</v>
      </c>
      <c r="P19" s="586">
        <f t="shared" si="7"/>
        <v>13</v>
      </c>
      <c r="Q19" s="575" t="str">
        <f t="shared" si="8"/>
        <v>-</v>
      </c>
      <c r="R19" s="588" t="str">
        <f>VLOOKUP(A19,Список!$A$2:$J$123,9)</f>
        <v>Абзалова И.В.</v>
      </c>
      <c r="S19" s="590"/>
      <c r="T19" s="8"/>
    </row>
    <row r="20" spans="1:20" ht="15" customHeight="1" thickBot="1" x14ac:dyDescent="0.35">
      <c r="A20" s="320">
        <v>48</v>
      </c>
      <c r="B20" s="423">
        <v>7</v>
      </c>
      <c r="C20" s="593" t="str">
        <f>VLOOKUP(A20,Список!$A$2:$J$123,3)</f>
        <v>Ермаков Игорь</v>
      </c>
      <c r="D20" s="594"/>
      <c r="E20" s="595">
        <f>VLOOKUP(A20,Список!$A$2:$J$123,4)</f>
        <v>1992</v>
      </c>
      <c r="F20" s="596" t="str">
        <f>VLOOKUP(A20,Список!$A$2:$J$123,5)</f>
        <v>КМС</v>
      </c>
      <c r="G20" s="597" t="str">
        <f>VLOOKUP(A20,Список!$A$2:$J$123,6)</f>
        <v>Пермский край</v>
      </c>
      <c r="H20" s="598" t="str">
        <f>VLOOKUP(A20,Список!$A$2:$J$123,7)</f>
        <v>ДО ДС ДЮ «Прикамье»</v>
      </c>
      <c r="I20" s="599">
        <f>VLOOKUP(A20,Список!$A$2:$K$123,11)</f>
        <v>68</v>
      </c>
      <c r="J20" s="779">
        <v>14</v>
      </c>
      <c r="K20" s="613">
        <f>RANK(J20,$J$14:$J$20,0)</f>
        <v>7</v>
      </c>
      <c r="L20" s="602">
        <v>57</v>
      </c>
      <c r="M20" s="597">
        <f t="shared" ref="M20" si="10">L20/2</f>
        <v>28.5</v>
      </c>
      <c r="N20" s="614">
        <f t="shared" si="1"/>
        <v>7</v>
      </c>
      <c r="O20" s="615">
        <f t="shared" ref="O20" si="11">M20+J20</f>
        <v>42.5</v>
      </c>
      <c r="P20" s="604">
        <f t="shared" ref="P20" si="12">IF(B20=1,20,IF(B20=2,18,IF(B20=3,16,IF(B20&gt;19,0,19-B20))))</f>
        <v>12</v>
      </c>
      <c r="Q20" s="597" t="str">
        <f t="shared" ref="Q20" si="13">IF(AND(NOT(OR(F20="МСМК",F20="ЗМС")),O20&gt;=$Q$10),"+МСМК",IF(AND(OR(F20="МСМК",F20="ЗМС"),O20&gt;=$Q$10),"МСМК",IF(AND(NOT(OR(F20="МСМК",F20="МС",F20="ЗМС")),O20&gt;=$R$10),"+МС",IF(AND(OR(F20="МСМК",F20="МС",F20="ЗМС"),O20&gt;=$R$10),"МС",IF(AND(NOT(OR(F20="ЗМС",F20="МСМК",F20="МС",F20="КМС")),O20&gt;=$S$10),"+КМС",IF(AND(OR(F20="ЗМС",F20="МСМК",F20="МС",F20="КМС"),O20&gt;=$S$10),"КМС","-"))))))</f>
        <v>-</v>
      </c>
      <c r="R20" s="606" t="str">
        <f>VLOOKUP(A20,Список!$A$2:$J$123,9)</f>
        <v>Мошев Д.И</v>
      </c>
      <c r="S20" s="608"/>
      <c r="T20" s="8"/>
    </row>
    <row r="21" spans="1:20" ht="15" customHeight="1" x14ac:dyDescent="0.3">
      <c r="B21" s="250"/>
      <c r="C21" s="251"/>
      <c r="D21" s="119"/>
      <c r="E21" s="393"/>
      <c r="F21" s="398"/>
      <c r="G21" s="394"/>
      <c r="H21" s="304"/>
      <c r="I21" s="174"/>
      <c r="J21" s="254"/>
      <c r="K21" s="213"/>
      <c r="L21" s="392"/>
      <c r="M21" s="394"/>
      <c r="N21" s="452"/>
      <c r="O21" s="453"/>
      <c r="P21" s="126"/>
      <c r="Q21" s="394"/>
      <c r="R21" s="305"/>
      <c r="S21" s="164"/>
      <c r="T21" s="8"/>
    </row>
    <row r="22" spans="1:20" s="90" customFormat="1" ht="13" x14ac:dyDescent="0.3">
      <c r="B22" s="103"/>
      <c r="C22" s="103"/>
      <c r="D22" s="103"/>
      <c r="E22" s="103"/>
      <c r="F22" s="158"/>
      <c r="G22" s="127"/>
      <c r="H22" s="103"/>
      <c r="I22" s="103"/>
      <c r="J22" s="103"/>
      <c r="K22" s="103"/>
      <c r="L22" s="103"/>
      <c r="O22" s="103"/>
      <c r="P22" s="103"/>
      <c r="Q22" s="103"/>
    </row>
    <row r="23" spans="1:20" s="90" customFormat="1" ht="13" x14ac:dyDescent="0.3">
      <c r="B23" s="103"/>
      <c r="C23" s="91" t="s">
        <v>16</v>
      </c>
      <c r="D23" s="91"/>
      <c r="E23" s="91"/>
      <c r="F23" s="91"/>
      <c r="G23" s="345"/>
      <c r="H23" s="104"/>
      <c r="I23" s="345" t="str">
        <f>'ДЦ 63'!$I$22</f>
        <v>Ческис О.И., 1К (Пермский край)</v>
      </c>
      <c r="J23" s="103"/>
      <c r="K23" s="103"/>
      <c r="L23" s="103"/>
      <c r="M23" s="103"/>
      <c r="N23" s="103"/>
      <c r="O23" s="103"/>
      <c r="P23" s="103"/>
      <c r="Q23" s="103"/>
    </row>
    <row r="24" spans="1:20" s="90" customFormat="1" ht="13" x14ac:dyDescent="0.3">
      <c r="B24" s="103"/>
      <c r="C24" s="91"/>
      <c r="D24" s="91"/>
      <c r="E24" s="91"/>
      <c r="F24" s="91"/>
      <c r="G24" s="345"/>
      <c r="H24" s="104"/>
      <c r="I24" s="345"/>
      <c r="J24" s="103"/>
      <c r="K24" s="103"/>
      <c r="L24" s="103"/>
      <c r="M24" s="103"/>
      <c r="N24" s="103"/>
      <c r="O24" s="103"/>
      <c r="P24" s="103"/>
      <c r="Q24" s="103"/>
    </row>
    <row r="25" spans="1:20" ht="17.25" customHeight="1" x14ac:dyDescent="0.3">
      <c r="B25" s="90"/>
      <c r="C25" s="91" t="s">
        <v>17</v>
      </c>
      <c r="D25" s="91"/>
      <c r="E25" s="91"/>
      <c r="F25" s="91"/>
      <c r="G25" s="346"/>
      <c r="H25" s="91"/>
      <c r="I25" s="346" t="str">
        <f>'ДЦ 63'!$I$24</f>
        <v>Паклина М.В., ВК (Пермский край)</v>
      </c>
      <c r="J25" s="135"/>
      <c r="K25" s="135"/>
      <c r="L25" s="135"/>
      <c r="M25" s="135"/>
      <c r="N25" s="135"/>
      <c r="O25" s="135"/>
      <c r="P25" s="135"/>
      <c r="Q25" s="135"/>
      <c r="R25" s="90"/>
      <c r="S25" s="90"/>
    </row>
    <row r="26" spans="1:20" s="90" customFormat="1" ht="13" x14ac:dyDescent="0.3">
      <c r="B26" s="103"/>
      <c r="J26" s="103"/>
      <c r="K26" s="103"/>
      <c r="L26" s="103"/>
      <c r="M26" s="103"/>
      <c r="N26" s="158"/>
      <c r="O26" s="103"/>
      <c r="P26" s="103"/>
      <c r="Q26" s="103"/>
    </row>
    <row r="27" spans="1:20" s="90" customFormat="1" ht="13" x14ac:dyDescent="0.3">
      <c r="B27" s="157"/>
      <c r="C27" s="90" t="s">
        <v>89</v>
      </c>
      <c r="D27" s="91"/>
      <c r="E27" s="91"/>
      <c r="F27" s="91"/>
      <c r="G27" s="91"/>
      <c r="I27" s="90" t="str">
        <f>'ДЦ 63'!$I$26</f>
        <v>Паклин П.А., ВК (Пермский край)</v>
      </c>
      <c r="J27" s="103"/>
      <c r="K27" s="103"/>
      <c r="L27" s="103"/>
      <c r="M27" s="103"/>
      <c r="N27" s="103"/>
      <c r="O27" s="103"/>
      <c r="P27" s="103"/>
      <c r="Q27" s="103"/>
    </row>
    <row r="28" spans="1:20" s="90" customFormat="1" ht="12" customHeight="1" x14ac:dyDescent="0.3">
      <c r="B28" s="157"/>
      <c r="D28" s="91"/>
      <c r="I28" s="91"/>
      <c r="J28" s="103"/>
      <c r="K28" s="103"/>
      <c r="L28" s="103"/>
      <c r="M28" s="103"/>
      <c r="N28" s="158"/>
      <c r="O28" s="103"/>
      <c r="P28" s="103"/>
      <c r="Q28" s="103"/>
    </row>
    <row r="29" spans="1:20" ht="13" x14ac:dyDescent="0.3">
      <c r="C29" s="90" t="s">
        <v>18</v>
      </c>
      <c r="D29" s="91"/>
      <c r="E29" s="90"/>
      <c r="F29" s="90"/>
      <c r="G29" s="90"/>
      <c r="H29" s="90"/>
      <c r="I29" s="91" t="str">
        <f>'ДЦ 63'!$I$28</f>
        <v>Мошев Д.И., 1К (Пермский край)</v>
      </c>
    </row>
    <row r="30" spans="1:20" x14ac:dyDescent="0.25">
      <c r="I30" s="4"/>
    </row>
  </sheetData>
  <sheetProtection selectLockedCells="1" selectUnlockedCells="1"/>
  <autoFilter ref="B12:S19">
    <filterColumn colId="1" showButton="0"/>
    <filterColumn colId="10" showButton="0"/>
    <filterColumn colId="16" showButton="0"/>
    <sortState ref="B18:S22">
      <sortCondition ref="B15:B16"/>
    </sortState>
  </autoFilter>
  <sortState ref="C14:R19">
    <sortCondition descending="1" ref="O14:O19"/>
  </sortState>
  <mergeCells count="31">
    <mergeCell ref="R12:S13"/>
    <mergeCell ref="K12:K13"/>
    <mergeCell ref="L12:M12"/>
    <mergeCell ref="N12:N13"/>
    <mergeCell ref="O12:O13"/>
    <mergeCell ref="P12:P13"/>
    <mergeCell ref="Q12:Q13"/>
    <mergeCell ref="E9:P9"/>
    <mergeCell ref="E10:P10"/>
    <mergeCell ref="B12:B13"/>
    <mergeCell ref="C12:D13"/>
    <mergeCell ref="E12:E13"/>
    <mergeCell ref="F12:F13"/>
    <mergeCell ref="G12:G13"/>
    <mergeCell ref="H12:H13"/>
    <mergeCell ref="I12:I13"/>
    <mergeCell ref="J12:J13"/>
    <mergeCell ref="B9:D9"/>
    <mergeCell ref="B10:D10"/>
    <mergeCell ref="B7:D7"/>
    <mergeCell ref="E7:P7"/>
    <mergeCell ref="Q7:S7"/>
    <mergeCell ref="Q8:S8"/>
    <mergeCell ref="E8:N8"/>
    <mergeCell ref="B1:S1"/>
    <mergeCell ref="B2:S2"/>
    <mergeCell ref="B3:S3"/>
    <mergeCell ref="B4:S4"/>
    <mergeCell ref="B6:D6"/>
    <mergeCell ref="E6:P6"/>
    <mergeCell ref="Q6:S6"/>
  </mergeCells>
  <printOptions horizontalCentered="1"/>
  <pageMargins left="0.31496062992125984" right="0.19685039370078741" top="1.0629921259842521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T35"/>
  <sheetViews>
    <sheetView zoomScale="90" zoomScaleNormal="90" zoomScaleSheetLayoutView="90" workbookViewId="0">
      <selection activeCell="Q15" sqref="Q15"/>
    </sheetView>
  </sheetViews>
  <sheetFormatPr defaultColWidth="9.1796875" defaultRowHeight="12.5" x14ac:dyDescent="0.25"/>
  <cols>
    <col min="1" max="1" width="1" style="16" customWidth="1"/>
    <col min="2" max="2" width="8.26953125" style="16" customWidth="1"/>
    <col min="3" max="3" width="9.1796875" style="16"/>
    <col min="4" max="4" width="16.36328125" style="16" customWidth="1"/>
    <col min="5" max="5" width="9.453125" style="16" customWidth="1"/>
    <col min="6" max="6" width="7.453125" style="16" customWidth="1"/>
    <col min="7" max="7" width="25.453125" style="16" customWidth="1"/>
    <col min="8" max="8" width="25.54296875" style="16" customWidth="1"/>
    <col min="9" max="9" width="9.7265625" style="16" customWidth="1"/>
    <col min="10" max="10" width="7.7265625" style="16" customWidth="1"/>
    <col min="11" max="11" width="6.54296875" style="16" customWidth="1"/>
    <col min="12" max="12" width="8.7265625" style="16" customWidth="1"/>
    <col min="13" max="13" width="9.1796875" style="16" customWidth="1"/>
    <col min="14" max="14" width="8.26953125" style="16" customWidth="1"/>
    <col min="15" max="15" width="9.1796875" style="16" customWidth="1"/>
    <col min="16" max="16" width="7.54296875" style="16" customWidth="1"/>
    <col min="17" max="17" width="9.1796875" style="16" customWidth="1"/>
    <col min="18" max="18" width="8.54296875" style="16" customWidth="1"/>
    <col min="19" max="19" width="13.36328125" style="16" customWidth="1"/>
    <col min="20" max="16384" width="9.1796875" style="16"/>
  </cols>
  <sheetData>
    <row r="1" spans="1:20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</row>
    <row r="2" spans="1:20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</row>
    <row r="3" spans="1:20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</row>
    <row r="4" spans="1:20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</row>
    <row r="5" spans="1:20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0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0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0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170"/>
      <c r="Q8" s="909" t="s">
        <v>2</v>
      </c>
      <c r="R8" s="815"/>
      <c r="S8" s="815"/>
    </row>
    <row r="9" spans="1:20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867"/>
      <c r="Q9" s="303" t="s">
        <v>3</v>
      </c>
      <c r="R9" s="292" t="s">
        <v>4</v>
      </c>
      <c r="S9" s="292" t="s">
        <v>5</v>
      </c>
    </row>
    <row r="10" spans="1:20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118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299">
        <v>222</v>
      </c>
      <c r="R10" s="299">
        <v>162</v>
      </c>
      <c r="S10" s="299">
        <v>95</v>
      </c>
    </row>
    <row r="11" spans="1:20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0" s="8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794" t="s">
        <v>6</v>
      </c>
      <c r="L12" s="807" t="s">
        <v>19</v>
      </c>
      <c r="M12" s="807"/>
      <c r="N12" s="794" t="s">
        <v>6</v>
      </c>
      <c r="O12" s="794" t="s">
        <v>22</v>
      </c>
      <c r="P12" s="794" t="s">
        <v>13</v>
      </c>
      <c r="Q12" s="794" t="s">
        <v>14</v>
      </c>
      <c r="R12" s="794" t="s">
        <v>15</v>
      </c>
      <c r="S12" s="805"/>
    </row>
    <row r="13" spans="1:20" s="8" customFormat="1" ht="13.5" thickBot="1" x14ac:dyDescent="0.3">
      <c r="B13" s="904"/>
      <c r="C13" s="902"/>
      <c r="D13" s="902"/>
      <c r="E13" s="902"/>
      <c r="F13" s="902"/>
      <c r="G13" s="902"/>
      <c r="H13" s="902"/>
      <c r="I13" s="902"/>
      <c r="J13" s="902"/>
      <c r="K13" s="902"/>
      <c r="L13" s="755" t="s">
        <v>21</v>
      </c>
      <c r="M13" s="755" t="s">
        <v>23</v>
      </c>
      <c r="N13" s="902"/>
      <c r="O13" s="902"/>
      <c r="P13" s="902"/>
      <c r="Q13" s="902"/>
      <c r="R13" s="902"/>
      <c r="S13" s="903"/>
    </row>
    <row r="14" spans="1:20" s="10" customFormat="1" ht="15" customHeight="1" x14ac:dyDescent="0.3">
      <c r="A14" s="10">
        <v>20</v>
      </c>
      <c r="B14" s="475">
        <v>1</v>
      </c>
      <c r="C14" s="756" t="str">
        <f>VLOOKUP(A14,Список!$A$2:$J$123,3)</f>
        <v>Балдин Александр</v>
      </c>
      <c r="D14" s="757"/>
      <c r="E14" s="758">
        <f>VLOOKUP(A14,Список!$A$2:$J$123,4)</f>
        <v>1993</v>
      </c>
      <c r="F14" s="759" t="str">
        <f>VLOOKUP(A14,Список!$A$2:$J$123,5)</f>
        <v>МС</v>
      </c>
      <c r="G14" s="760" t="str">
        <f>VLOOKUP(A14,Список!$A$2:$J$123,6)</f>
        <v>Самарская область</v>
      </c>
      <c r="H14" s="761"/>
      <c r="I14" s="762">
        <f>VLOOKUP(A14,Список!$A$2:$K$123,11)</f>
        <v>72.7</v>
      </c>
      <c r="J14" s="780">
        <v>105</v>
      </c>
      <c r="K14" s="772">
        <f t="shared" ref="K14:K20" si="0">RANK(J14,$J$12:$J$29,0)</f>
        <v>1</v>
      </c>
      <c r="L14" s="765">
        <v>176</v>
      </c>
      <c r="M14" s="760">
        <f t="shared" ref="M14" si="1">L14/2</f>
        <v>88</v>
      </c>
      <c r="N14" s="773">
        <f t="shared" ref="N14:N20" si="2">RANK(M14,$M$12:$M$27,0)</f>
        <v>1</v>
      </c>
      <c r="O14" s="774">
        <f t="shared" ref="O14" si="3">M14+J14</f>
        <v>193</v>
      </c>
      <c r="P14" s="767">
        <f t="shared" ref="P14" si="4">IF(B14=1,20,IF(B14=2,18,IF(B14=3,16,IF(B14&gt;19,0,19-B14))))</f>
        <v>20</v>
      </c>
      <c r="Q14" s="760" t="str">
        <f t="shared" ref="Q14" si="5"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МС</v>
      </c>
      <c r="R14" s="769" t="str">
        <f>VLOOKUP(A14,Список!$A$2:$J$123,9)</f>
        <v>Бахтов И.В.</v>
      </c>
      <c r="S14" s="775"/>
      <c r="T14" s="8"/>
    </row>
    <row r="15" spans="1:20" s="8" customFormat="1" ht="15" customHeight="1" x14ac:dyDescent="0.3">
      <c r="A15" s="8">
        <v>2</v>
      </c>
      <c r="B15" s="683">
        <v>2</v>
      </c>
      <c r="C15" s="732" t="str">
        <f>VLOOKUP(A15,Список!$A$2:$J$123,3)</f>
        <v>Крюков Дмитрий</v>
      </c>
      <c r="D15" s="733"/>
      <c r="E15" s="686">
        <f>VLOOKUP(A15,Список!$A$2:$J$123,4)</f>
        <v>1993</v>
      </c>
      <c r="F15" s="687" t="str">
        <f>VLOOKUP(A15,Список!$A$2:$J$123,5)</f>
        <v>КМС</v>
      </c>
      <c r="G15" s="688" t="str">
        <f>VLOOKUP(A15,Список!$A$2:$J$123,6)</f>
        <v>Нижегородская область</v>
      </c>
      <c r="H15" s="689"/>
      <c r="I15" s="734">
        <f>VLOOKUP(A15,Список!$A$2:$K$123,11)</f>
        <v>72.349999999999994</v>
      </c>
      <c r="J15" s="781">
        <v>94</v>
      </c>
      <c r="K15" s="691">
        <f t="shared" si="0"/>
        <v>2</v>
      </c>
      <c r="L15" s="737">
        <v>95</v>
      </c>
      <c r="M15" s="688">
        <f t="shared" ref="M15:M20" si="6">L15/2</f>
        <v>47.5</v>
      </c>
      <c r="N15" s="692">
        <f t="shared" si="2"/>
        <v>5</v>
      </c>
      <c r="O15" s="693">
        <f t="shared" ref="O15:O20" si="7">M15+J15</f>
        <v>141.5</v>
      </c>
      <c r="P15" s="694">
        <f t="shared" ref="P15:P20" si="8">IF(B15=1,20,IF(B15=2,18,IF(B15=3,16,IF(B15&gt;19,0,19-B15))))</f>
        <v>18</v>
      </c>
      <c r="Q15" s="688" t="str">
        <f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КМС</v>
      </c>
      <c r="R15" s="740" t="str">
        <f>VLOOKUP(A15,Список!$A$2:$J$123,9)</f>
        <v>Маркичев Э.Ф.</v>
      </c>
      <c r="S15" s="741"/>
      <c r="T15" s="16"/>
    </row>
    <row r="16" spans="1:20" s="4" customFormat="1" ht="15" customHeight="1" x14ac:dyDescent="0.3">
      <c r="A16" s="320">
        <v>74</v>
      </c>
      <c r="B16" s="683">
        <v>3</v>
      </c>
      <c r="C16" s="732" t="str">
        <f>VLOOKUP(A16,Список!$A$2:$J$123,3)</f>
        <v xml:space="preserve">Гарифуллин Константин </v>
      </c>
      <c r="D16" s="733"/>
      <c r="E16" s="686">
        <f>VLOOKUP(A16,Список!$A$2:$J$123,4)</f>
        <v>1999</v>
      </c>
      <c r="F16" s="687" t="str">
        <f>VLOOKUP(A16,Список!$A$2:$J$123,5)</f>
        <v>КМС</v>
      </c>
      <c r="G16" s="688" t="str">
        <f>VLOOKUP(A16,Список!$A$2:$J$123,6)</f>
        <v>Удмуртская республика</v>
      </c>
      <c r="H16" s="689"/>
      <c r="I16" s="734">
        <f>VLOOKUP(A16,Список!$A$2:$K$123,11)</f>
        <v>72</v>
      </c>
      <c r="J16" s="781">
        <v>67</v>
      </c>
      <c r="K16" s="691">
        <f t="shared" si="0"/>
        <v>4</v>
      </c>
      <c r="L16" s="737">
        <v>114</v>
      </c>
      <c r="M16" s="688">
        <f t="shared" ref="M16" si="9">L16/2</f>
        <v>57</v>
      </c>
      <c r="N16" s="692">
        <f t="shared" si="2"/>
        <v>3</v>
      </c>
      <c r="O16" s="693">
        <f t="shared" ref="O16" si="10">M16+J16</f>
        <v>124</v>
      </c>
      <c r="P16" s="694">
        <f t="shared" ref="P16" si="11">IF(B16=1,20,IF(B16=2,18,IF(B16=3,16,IF(B16&gt;19,0,19-B16))))</f>
        <v>16</v>
      </c>
      <c r="Q16" s="688" t="str">
        <f t="shared" ref="Q16" si="12">IF(AND(NOT(OR(F16="МСМК",F16="ЗМС")),O16&gt;=$Q$10),"+МСМК",IF(AND(OR(F16="МСМК",F16="ЗМС"),O16&gt;=$Q$10),"МСМК",IF(AND(NOT(OR(F16="МСМК",F16="МС",F16="ЗМС")),O16&gt;=$R$10),"+МС",IF(AND(OR(F16="МСМК",F16="МС",F16="ЗМС"),O16&gt;=$R$10),"МС",IF(AND(NOT(OR(F16="ЗМС",F16="МСМК",F16="МС",F16="КМС")),O16&gt;=$S$10),"+КМС",IF(AND(OR(F16="ЗМС",F16="МСМК",F16="МС",F16="КМС"),O16&gt;=$S$10),"КМС","-"))))))</f>
        <v>КМС</v>
      </c>
      <c r="R16" s="740" t="str">
        <f>VLOOKUP(A16,Список!$A$2:$J$123,9)</f>
        <v>Шиляев И.Н.</v>
      </c>
      <c r="S16" s="741"/>
      <c r="T16" s="214"/>
    </row>
    <row r="17" spans="1:20" ht="15" customHeight="1" x14ac:dyDescent="0.3">
      <c r="A17" s="320">
        <v>73</v>
      </c>
      <c r="B17" s="683">
        <v>4</v>
      </c>
      <c r="C17" s="732" t="str">
        <f>VLOOKUP(A17,Список!$A$2:$J$123,3)</f>
        <v>Бурков Юрий</v>
      </c>
      <c r="D17" s="733"/>
      <c r="E17" s="686">
        <f>VLOOKUP(A17,Список!$A$2:$J$123,4)</f>
        <v>1987</v>
      </c>
      <c r="F17" s="687" t="str">
        <f>VLOOKUP(A17,Список!$A$2:$J$123,5)</f>
        <v>КМС</v>
      </c>
      <c r="G17" s="688" t="str">
        <f>VLOOKUP(A17,Список!$A$2:$J$123,6)</f>
        <v>Удмуртская республика</v>
      </c>
      <c r="H17" s="689"/>
      <c r="I17" s="734">
        <f>VLOOKUP(A17,Список!$A$2:$K$123,11)</f>
        <v>72.75</v>
      </c>
      <c r="J17" s="781">
        <v>52</v>
      </c>
      <c r="K17" s="691">
        <f t="shared" si="0"/>
        <v>6</v>
      </c>
      <c r="L17" s="737">
        <v>129</v>
      </c>
      <c r="M17" s="688">
        <f>L17/2</f>
        <v>64.5</v>
      </c>
      <c r="N17" s="692">
        <f t="shared" si="2"/>
        <v>2</v>
      </c>
      <c r="O17" s="693">
        <f>M17+J17</f>
        <v>116.5</v>
      </c>
      <c r="P17" s="694">
        <f>IF(B17=1,20,IF(B17=2,18,IF(B17=3,16,IF(B17&gt;19,0,19-B17))))</f>
        <v>15</v>
      </c>
      <c r="Q17" s="688" t="str">
        <f>IF(AND(NOT(OR(F17="МСМК",F17="ЗМС")),O17&gt;=$Q$10),"+МСМК",IF(AND(OR(F17="МСМК",F17="ЗМС"),O17&gt;=$Q$10),"МСМК",IF(AND(NOT(OR(F17="МСМК",F17="МС",F17="ЗМС")),O17&gt;=$R$10),"+МС",IF(AND(OR(F17="МСМК",F17="МС",F17="ЗМС"),O17&gt;=$R$10),"МС",IF(AND(NOT(OR(F17="ЗМС",F17="МСМК",F17="МС",F17="КМС")),O17&gt;=$S$10),"+КМС",IF(AND(OR(F17="ЗМС",F17="МСМК",F17="МС",F17="КМС"),O17&gt;=$S$10),"КМС","-"))))))</f>
        <v>КМС</v>
      </c>
      <c r="R17" s="740" t="str">
        <f>VLOOKUP(A17,Список!$A$2:$J$123,9)</f>
        <v>Шиляев И.Н.</v>
      </c>
      <c r="S17" s="741"/>
      <c r="T17" s="8"/>
    </row>
    <row r="18" spans="1:20" ht="15" customHeight="1" x14ac:dyDescent="0.3">
      <c r="A18" s="320">
        <v>81</v>
      </c>
      <c r="B18" s="683">
        <v>5</v>
      </c>
      <c r="C18" s="732" t="str">
        <f>VLOOKUP(A18,Список!$A$2:$J$123,3)</f>
        <v>Медведев Максим</v>
      </c>
      <c r="D18" s="733"/>
      <c r="E18" s="686">
        <f>VLOOKUP(A18,Список!$A$2:$J$123,4)</f>
        <v>2002</v>
      </c>
      <c r="F18" s="687" t="str">
        <f>VLOOKUP(A18,Список!$A$2:$J$123,5)</f>
        <v>КМС</v>
      </c>
      <c r="G18" s="688" t="str">
        <f>VLOOKUP(A18,Список!$A$2:$J$123,6)</f>
        <v>Кировская область</v>
      </c>
      <c r="H18" s="689" t="str">
        <f>VLOOKUP(A18,Список!$A$2:$J$123,7)</f>
        <v>КОГАУ «СШОР «Юность»</v>
      </c>
      <c r="I18" s="734">
        <f>VLOOKUP(A18,Список!$A$2:$K$123,11)</f>
        <v>72.75</v>
      </c>
      <c r="J18" s="781">
        <v>69</v>
      </c>
      <c r="K18" s="691">
        <f t="shared" si="0"/>
        <v>3</v>
      </c>
      <c r="L18" s="737">
        <v>86</v>
      </c>
      <c r="M18" s="688">
        <f>L18/2</f>
        <v>43</v>
      </c>
      <c r="N18" s="692">
        <f t="shared" si="2"/>
        <v>6</v>
      </c>
      <c r="O18" s="693">
        <f>M18+J18</f>
        <v>112</v>
      </c>
      <c r="P18" s="694">
        <f>IF(B18=1,20,IF(B18=2,18,IF(B18=3,16,IF(B18&gt;19,0,19-B18))))</f>
        <v>14</v>
      </c>
      <c r="Q18" s="688" t="str">
        <f>IF(AND(NOT(OR(F18="МСМК",F18="ЗМС")),O18&gt;=$Q$10),"+МСМК",IF(AND(OR(F18="МСМК",F18="ЗМС"),O18&gt;=$Q$10),"МСМК",IF(AND(NOT(OR(F18="МСМК",F18="МС",F18="ЗМС")),O18&gt;=$R$10),"+МС",IF(AND(OR(F18="МСМК",F18="МС",F18="ЗМС"),O18&gt;=$R$10),"МС",IF(AND(NOT(OR(F18="ЗМС",F18="МСМК",F18="МС",F18="КМС")),O18&gt;=$S$10),"+КМС",IF(AND(OR(F18="ЗМС",F18="МСМК",F18="МС",F18="КМС"),O18&gt;=$S$10),"КМС","-"))))))</f>
        <v>КМС</v>
      </c>
      <c r="R18" s="740" t="str">
        <f>VLOOKUP(A18,Список!$A$2:$J$123,9)</f>
        <v>Малков Е.И.</v>
      </c>
      <c r="S18" s="771"/>
      <c r="T18" s="8"/>
    </row>
    <row r="19" spans="1:20" ht="15" customHeight="1" x14ac:dyDescent="0.3">
      <c r="A19" s="320">
        <v>44</v>
      </c>
      <c r="B19" s="683">
        <v>6</v>
      </c>
      <c r="C19" s="732" t="str">
        <f>VLOOKUP(A19,Список!$A$2:$J$123,3)</f>
        <v xml:space="preserve">Ошмарин Никита </v>
      </c>
      <c r="D19" s="733"/>
      <c r="E19" s="686">
        <f>VLOOKUP(A19,Список!$A$2:$J$123,4)</f>
        <v>2003</v>
      </c>
      <c r="F19" s="687" t="str">
        <f>VLOOKUP(A19,Список!$A$2:$J$123,5)</f>
        <v>КМС</v>
      </c>
      <c r="G19" s="688" t="str">
        <f>VLOOKUP(A19,Список!$A$2:$J$123,6)</f>
        <v>Пермский край</v>
      </c>
      <c r="H19" s="689" t="str">
        <f>VLOOKUP(A19,Список!$A$2:$J$123,7)</f>
        <v>МБУ ДО «ДЮСШ «Спарт»</v>
      </c>
      <c r="I19" s="734">
        <f>VLOOKUP(A19,Список!$A$2:$K$123,11)</f>
        <v>73</v>
      </c>
      <c r="J19" s="781">
        <v>63</v>
      </c>
      <c r="K19" s="691">
        <f t="shared" si="0"/>
        <v>5</v>
      </c>
      <c r="L19" s="737">
        <v>86</v>
      </c>
      <c r="M19" s="688">
        <f>L19/2</f>
        <v>43</v>
      </c>
      <c r="N19" s="692">
        <f t="shared" si="2"/>
        <v>6</v>
      </c>
      <c r="O19" s="693">
        <f>M19+J19</f>
        <v>106</v>
      </c>
      <c r="P19" s="694">
        <f>IF(B19=1,20,IF(B19=2,18,IF(B19=3,16,IF(B19&gt;19,0,19-B19))))</f>
        <v>13</v>
      </c>
      <c r="Q19" s="688" t="str">
        <f>IF(AND(NOT(OR(F19="МСМК",F19="ЗМС")),O19&gt;=$Q$10),"+МСМК",IF(AND(OR(F19="МСМК",F19="ЗМС"),O19&gt;=$Q$10),"МСМК",IF(AND(NOT(OR(F19="МСМК",F19="МС",F19="ЗМС")),O19&gt;=$R$10),"+МС",IF(AND(OR(F19="МСМК",F19="МС",F19="ЗМС"),O19&gt;=$R$10),"МС",IF(AND(NOT(OR(F19="ЗМС",F19="МСМК",F19="МС",F19="КМС")),O19&gt;=$S$10),"+КМС",IF(AND(OR(F19="ЗМС",F19="МСМК",F19="МС",F19="КМС"),O19&gt;=$S$10),"КМС","-"))))))</f>
        <v>КМС</v>
      </c>
      <c r="R19" s="740" t="str">
        <f>VLOOKUP(A19,Список!$A$2:$J$123,9)</f>
        <v>Маматов Г.Т.</v>
      </c>
      <c r="S19" s="741"/>
      <c r="T19" s="8"/>
    </row>
    <row r="20" spans="1:20" ht="15" customHeight="1" thickBot="1" x14ac:dyDescent="0.35">
      <c r="A20" s="16">
        <v>31</v>
      </c>
      <c r="B20" s="423">
        <v>7</v>
      </c>
      <c r="C20" s="744" t="str">
        <f>VLOOKUP(A20,Список!$A$2:$J$123,3)</f>
        <v>Шамкаев Радик</v>
      </c>
      <c r="D20" s="745"/>
      <c r="E20" s="699">
        <f>VLOOKUP(A20,Список!$A$2:$J$123,4)</f>
        <v>1990</v>
      </c>
      <c r="F20" s="700" t="str">
        <f>VLOOKUP(A20,Список!$A$2:$J$123,5)</f>
        <v>КМС</v>
      </c>
      <c r="G20" s="677" t="str">
        <f>VLOOKUP(A20,Список!$A$2:$J$123,6)</f>
        <v>Оренбургская область</v>
      </c>
      <c r="H20" s="701" t="str">
        <f>VLOOKUP(A20,Список!$A$2:$J$123,7)</f>
        <v>СШ №1 им. Л.Д. Ковалевского</v>
      </c>
      <c r="I20" s="746">
        <f>VLOOKUP(A20,Список!$A$2:$K$123,11)</f>
        <v>72.900000000000006</v>
      </c>
      <c r="J20" s="782">
        <v>45</v>
      </c>
      <c r="K20" s="702">
        <f t="shared" si="0"/>
        <v>7</v>
      </c>
      <c r="L20" s="749">
        <v>106</v>
      </c>
      <c r="M20" s="677">
        <f t="shared" si="6"/>
        <v>53</v>
      </c>
      <c r="N20" s="703">
        <f t="shared" si="2"/>
        <v>4</v>
      </c>
      <c r="O20" s="704">
        <f t="shared" si="7"/>
        <v>98</v>
      </c>
      <c r="P20" s="705">
        <f t="shared" si="8"/>
        <v>12</v>
      </c>
      <c r="Q20" s="677" t="str">
        <f t="shared" ref="Q20" si="13">IF(AND(NOT(OR(F20="МСМК",F20="ЗМС")),O20&gt;=$Q$10),"+МСМК",IF(AND(OR(F20="МСМК",F20="ЗМС"),O20&gt;=$Q$10),"МСМК",IF(AND(NOT(OR(F20="МСМК",F20="МС",F20="ЗМС")),O20&gt;=$R$10),"+МС",IF(AND(OR(F20="МСМК",F20="МС",F20="ЗМС"),O20&gt;=$R$10),"МС",IF(AND(NOT(OR(F20="ЗМС",F20="МСМК",F20="МС",F20="КМС")),O20&gt;=$S$10),"+КМС",IF(AND(OR(F20="ЗМС",F20="МСМК",F20="МС",F20="КМС"),O20&gt;=$S$10),"КМС","-"))))))</f>
        <v>КМС</v>
      </c>
      <c r="R20" s="752" t="str">
        <f>VLOOKUP(A20,Список!$A$2:$J$123,9)</f>
        <v>Фунтиков Н.Н.</v>
      </c>
      <c r="S20" s="776"/>
      <c r="T20" s="8"/>
    </row>
    <row r="21" spans="1:20" ht="15" customHeight="1" x14ac:dyDescent="0.25">
      <c r="B21" s="117"/>
      <c r="C21" s="128"/>
      <c r="D21" s="118"/>
      <c r="E21" s="126"/>
      <c r="F21" s="131"/>
      <c r="G21" s="131"/>
      <c r="H21" s="165"/>
      <c r="I21" s="162"/>
      <c r="J21" s="126"/>
      <c r="K21" s="126"/>
      <c r="L21" s="131"/>
      <c r="M21" s="131"/>
      <c r="N21" s="126"/>
      <c r="O21" s="126"/>
      <c r="P21" s="126"/>
      <c r="Q21" s="131"/>
      <c r="R21" s="166"/>
      <c r="S21" s="164"/>
      <c r="T21" s="8"/>
    </row>
    <row r="22" spans="1:20" s="90" customFormat="1" ht="13" x14ac:dyDescent="0.3">
      <c r="B22" s="103"/>
      <c r="C22" s="91" t="s">
        <v>16</v>
      </c>
      <c r="D22" s="91"/>
      <c r="E22" s="91"/>
      <c r="F22" s="91"/>
      <c r="G22" s="345"/>
      <c r="H22" s="104"/>
      <c r="I22" s="345" t="str">
        <f>'ДЦ 63'!$I$22</f>
        <v>Ческис О.И., 1К (Пермский край)</v>
      </c>
      <c r="J22" s="103"/>
      <c r="K22" s="103"/>
      <c r="L22" s="103"/>
      <c r="M22" s="103"/>
      <c r="N22" s="103"/>
      <c r="O22" s="103"/>
      <c r="P22" s="103"/>
      <c r="Q22" s="103"/>
    </row>
    <row r="23" spans="1:20" ht="14.25" customHeight="1" x14ac:dyDescent="0.3">
      <c r="B23" s="90"/>
      <c r="C23" s="91"/>
      <c r="D23" s="91"/>
      <c r="E23" s="91"/>
      <c r="F23" s="91"/>
      <c r="G23" s="345"/>
      <c r="H23" s="104"/>
      <c r="I23" s="345"/>
      <c r="J23" s="135"/>
      <c r="K23" s="135"/>
      <c r="L23" s="135"/>
      <c r="M23" s="135"/>
      <c r="N23" s="135"/>
      <c r="O23" s="135"/>
      <c r="P23" s="135"/>
      <c r="Q23" s="135"/>
      <c r="R23" s="90"/>
      <c r="S23" s="90"/>
    </row>
    <row r="24" spans="1:20" s="90" customFormat="1" ht="13" x14ac:dyDescent="0.3">
      <c r="B24" s="103"/>
      <c r="C24" s="91" t="s">
        <v>17</v>
      </c>
      <c r="D24" s="91"/>
      <c r="E24" s="91"/>
      <c r="F24" s="91"/>
      <c r="G24" s="346"/>
      <c r="H24" s="91"/>
      <c r="I24" s="346" t="str">
        <f>'ДЦ 63'!$I$24</f>
        <v>Паклина М.В., ВК (Пермский край)</v>
      </c>
      <c r="J24" s="103"/>
      <c r="K24" s="103"/>
      <c r="L24" s="103"/>
      <c r="M24" s="103"/>
      <c r="N24" s="158"/>
      <c r="O24" s="103"/>
      <c r="P24" s="103"/>
      <c r="Q24" s="103"/>
    </row>
    <row r="25" spans="1:20" s="90" customFormat="1" ht="16.5" customHeight="1" x14ac:dyDescent="0.3">
      <c r="B25" s="157"/>
      <c r="J25" s="103"/>
      <c r="K25" s="103"/>
      <c r="L25" s="103"/>
      <c r="M25" s="103"/>
      <c r="N25" s="158"/>
      <c r="O25" s="103"/>
      <c r="P25" s="103"/>
      <c r="Q25" s="103"/>
    </row>
    <row r="26" spans="1:20" s="90" customFormat="1" ht="13" x14ac:dyDescent="0.3">
      <c r="B26" s="157"/>
      <c r="C26" s="90" t="s">
        <v>89</v>
      </c>
      <c r="D26" s="91"/>
      <c r="E26" s="91"/>
      <c r="F26" s="91"/>
      <c r="G26" s="91"/>
      <c r="I26" s="90" t="str">
        <f>'ДЦ 63'!$I$26</f>
        <v>Паклин П.А., ВК (Пермский край)</v>
      </c>
      <c r="J26" s="103"/>
      <c r="K26" s="103"/>
      <c r="L26" s="103"/>
      <c r="M26" s="103"/>
      <c r="N26" s="158"/>
      <c r="O26" s="103"/>
      <c r="P26" s="103"/>
      <c r="Q26" s="103"/>
    </row>
    <row r="27" spans="1:20" s="8" customFormat="1" ht="13" x14ac:dyDescent="0.3">
      <c r="B27" s="90"/>
      <c r="C27" s="90"/>
      <c r="D27" s="91"/>
      <c r="E27" s="90"/>
      <c r="F27" s="90"/>
      <c r="G27" s="90"/>
      <c r="H27" s="90"/>
      <c r="I27" s="91"/>
      <c r="J27" s="90"/>
      <c r="K27" s="90"/>
      <c r="L27" s="90"/>
      <c r="M27" s="90"/>
      <c r="N27" s="90"/>
      <c r="O27" s="90"/>
      <c r="P27" s="90"/>
      <c r="Q27" s="90"/>
      <c r="R27" s="90"/>
      <c r="S27" s="90"/>
    </row>
    <row r="28" spans="1:20" ht="15.75" customHeight="1" x14ac:dyDescent="0.3">
      <c r="C28" s="90" t="s">
        <v>18</v>
      </c>
      <c r="D28" s="91"/>
      <c r="E28" s="90"/>
      <c r="F28" s="90"/>
      <c r="G28" s="90"/>
      <c r="H28" s="90"/>
      <c r="I28" s="91" t="str">
        <f>'ДЦ 63'!$I$28</f>
        <v>Мошев Д.И., 1К (Пермский край)</v>
      </c>
    </row>
    <row r="29" spans="1:20" x14ac:dyDescent="0.25"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3" x14ac:dyDescent="0.3">
      <c r="I31" s="4"/>
      <c r="J31" s="908"/>
      <c r="K31" s="908"/>
      <c r="L31" s="908"/>
      <c r="M31" s="908"/>
      <c r="N31" s="908"/>
      <c r="O31" s="908"/>
      <c r="P31" s="908"/>
      <c r="Q31" s="908"/>
      <c r="R31" s="908"/>
      <c r="S31" s="908"/>
      <c r="T31" s="908"/>
    </row>
    <row r="32" spans="1:20" ht="13" x14ac:dyDescent="0.3">
      <c r="I32" s="4"/>
      <c r="J32" s="908"/>
      <c r="K32" s="908"/>
      <c r="L32" s="908"/>
      <c r="M32" s="908"/>
      <c r="N32" s="908"/>
      <c r="O32" s="908"/>
      <c r="P32" s="908"/>
      <c r="Q32" s="908"/>
      <c r="R32" s="908"/>
      <c r="S32" s="908"/>
      <c r="T32" s="908"/>
    </row>
    <row r="33" spans="9:20" x14ac:dyDescent="0.25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9:20" x14ac:dyDescent="0.25"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9:20" x14ac:dyDescent="0.25"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</sheetData>
  <sheetProtection selectLockedCells="1" selectUnlockedCells="1"/>
  <autoFilter ref="B12:S20">
    <filterColumn colId="1" showButton="0"/>
    <filterColumn colId="10" showButton="0"/>
    <filterColumn colId="16" showButton="0"/>
    <sortState ref="B18:S29">
      <sortCondition ref="P15:P29"/>
    </sortState>
  </autoFilter>
  <sortState ref="C14:R19">
    <sortCondition descending="1" ref="O14:O19"/>
  </sortState>
  <mergeCells count="33">
    <mergeCell ref="R12:S13"/>
    <mergeCell ref="J31:T31"/>
    <mergeCell ref="J32:T32"/>
    <mergeCell ref="K12:K13"/>
    <mergeCell ref="L12:M12"/>
    <mergeCell ref="N12:N13"/>
    <mergeCell ref="O12:O13"/>
    <mergeCell ref="P12:P13"/>
    <mergeCell ref="Q12:Q13"/>
    <mergeCell ref="E9:P9"/>
    <mergeCell ref="E10:P10"/>
    <mergeCell ref="B12:B13"/>
    <mergeCell ref="C12:D13"/>
    <mergeCell ref="E12:E13"/>
    <mergeCell ref="F12:F13"/>
    <mergeCell ref="G12:G13"/>
    <mergeCell ref="H12:H13"/>
    <mergeCell ref="I12:I13"/>
    <mergeCell ref="J12:J13"/>
    <mergeCell ref="B9:D9"/>
    <mergeCell ref="B10:D10"/>
    <mergeCell ref="B7:D7"/>
    <mergeCell ref="E7:P7"/>
    <mergeCell ref="Q7:S7"/>
    <mergeCell ref="Q8:S8"/>
    <mergeCell ref="E8:N8"/>
    <mergeCell ref="B1:S1"/>
    <mergeCell ref="B2:S2"/>
    <mergeCell ref="B3:S3"/>
    <mergeCell ref="B4:S4"/>
    <mergeCell ref="B6:D6"/>
    <mergeCell ref="E6:P6"/>
    <mergeCell ref="Q6:S6"/>
  </mergeCells>
  <printOptions horizontalCentered="1"/>
  <pageMargins left="0.33" right="0.19685039370078741" top="1.3" bottom="0.59055118110236227" header="0" footer="0"/>
  <pageSetup paperSize="9" scale="72" firstPageNumber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T40"/>
  <sheetViews>
    <sheetView zoomScale="85" zoomScaleNormal="85" zoomScaleSheetLayoutView="90" workbookViewId="0">
      <selection activeCell="I34" sqref="I34"/>
    </sheetView>
  </sheetViews>
  <sheetFormatPr defaultColWidth="9.1796875" defaultRowHeight="12.5" x14ac:dyDescent="0.25"/>
  <cols>
    <col min="1" max="1" width="1.08984375" style="16" customWidth="1"/>
    <col min="2" max="2" width="8.26953125" style="16" customWidth="1"/>
    <col min="3" max="3" width="9.90625" style="16" customWidth="1"/>
    <col min="4" max="4" width="12.90625" style="16" customWidth="1"/>
    <col min="5" max="5" width="9.453125" style="16" customWidth="1"/>
    <col min="6" max="6" width="7.453125" style="16" customWidth="1"/>
    <col min="7" max="7" width="25.453125" style="16" customWidth="1"/>
    <col min="8" max="8" width="24.1796875" style="16" customWidth="1"/>
    <col min="9" max="9" width="9.7265625" style="16" customWidth="1"/>
    <col min="10" max="10" width="7.7265625" style="16" customWidth="1"/>
    <col min="11" max="11" width="6.54296875" style="16" customWidth="1"/>
    <col min="12" max="12" width="8.7265625" style="16" customWidth="1"/>
    <col min="13" max="13" width="9.1796875" style="16" customWidth="1"/>
    <col min="14" max="14" width="8.26953125" style="16" customWidth="1"/>
    <col min="15" max="15" width="9.1796875" style="16" customWidth="1"/>
    <col min="16" max="16" width="7.54296875" style="16" customWidth="1"/>
    <col min="17" max="17" width="9.1796875" style="16" customWidth="1"/>
    <col min="18" max="18" width="8.54296875" style="16" customWidth="1"/>
    <col min="19" max="19" width="18" style="16" customWidth="1"/>
    <col min="20" max="16384" width="9.1796875" style="16"/>
  </cols>
  <sheetData>
    <row r="1" spans="1:20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</row>
    <row r="2" spans="1:20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</row>
    <row r="3" spans="1:20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</row>
    <row r="4" spans="1:20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</row>
    <row r="5" spans="1:20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0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0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0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170"/>
      <c r="Q8" s="909" t="s">
        <v>2</v>
      </c>
      <c r="R8" s="815"/>
      <c r="S8" s="815"/>
    </row>
    <row r="9" spans="1:20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867"/>
      <c r="Q9" s="303" t="s">
        <v>3</v>
      </c>
      <c r="R9" s="292" t="s">
        <v>4</v>
      </c>
      <c r="S9" s="292" t="s">
        <v>5</v>
      </c>
    </row>
    <row r="10" spans="1:20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235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299">
        <v>227</v>
      </c>
      <c r="R10" s="299">
        <v>170</v>
      </c>
      <c r="S10" s="299">
        <v>110</v>
      </c>
    </row>
    <row r="11" spans="1:20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0" s="8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794" t="s">
        <v>6</v>
      </c>
      <c r="L12" s="807" t="s">
        <v>19</v>
      </c>
      <c r="M12" s="807"/>
      <c r="N12" s="794" t="s">
        <v>6</v>
      </c>
      <c r="O12" s="794" t="s">
        <v>22</v>
      </c>
      <c r="P12" s="794" t="s">
        <v>13</v>
      </c>
      <c r="Q12" s="794" t="s">
        <v>14</v>
      </c>
      <c r="R12" s="794" t="s">
        <v>15</v>
      </c>
      <c r="S12" s="805"/>
    </row>
    <row r="13" spans="1:20" s="8" customFormat="1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795"/>
      <c r="L13" s="597" t="s">
        <v>21</v>
      </c>
      <c r="M13" s="597" t="s">
        <v>23</v>
      </c>
      <c r="N13" s="795"/>
      <c r="O13" s="795"/>
      <c r="P13" s="795"/>
      <c r="Q13" s="795"/>
      <c r="R13" s="795"/>
      <c r="S13" s="806"/>
    </row>
    <row r="14" spans="1:20" s="10" customFormat="1" ht="15" customHeight="1" x14ac:dyDescent="0.3">
      <c r="A14" s="10">
        <v>50</v>
      </c>
      <c r="B14" s="961">
        <v>1</v>
      </c>
      <c r="C14" s="962" t="str">
        <f>VLOOKUP(A14,Список!$A$2:$J$123,3)</f>
        <v>Порцев Роман</v>
      </c>
      <c r="D14" s="963"/>
      <c r="E14" s="964">
        <f>VLOOKUP(A14,Список!$A$2:$J$123,4)</f>
        <v>1987</v>
      </c>
      <c r="F14" s="965" t="str">
        <f>VLOOKUP(A14,Список!$A$2:$J$123,5)</f>
        <v>МС</v>
      </c>
      <c r="G14" s="589" t="str">
        <f>VLOOKUP(A14,Список!$A$2:$J$123,6)</f>
        <v>Пермский край</v>
      </c>
      <c r="H14" s="966" t="str">
        <f>VLOOKUP(A14,Список!$A$2:$J$123,7)</f>
        <v>ДО ДС ДЮ «Прикамье»</v>
      </c>
      <c r="I14" s="967">
        <f>VLOOKUP(A14,Список!$A$2:$K$123,11)</f>
        <v>78</v>
      </c>
      <c r="J14" s="968">
        <v>110</v>
      </c>
      <c r="K14" s="969">
        <f t="shared" ref="K14:K24" si="0">RANK(J14,$J$12:$J$27,0)</f>
        <v>1</v>
      </c>
      <c r="L14" s="970">
        <v>133</v>
      </c>
      <c r="M14" s="589">
        <f t="shared" ref="M14" si="1">L14/2</f>
        <v>66.5</v>
      </c>
      <c r="N14" s="971">
        <f t="shared" ref="N14:N24" si="2">RANK(M14,$M$12:$M$25,0)</f>
        <v>4</v>
      </c>
      <c r="O14" s="972">
        <f t="shared" ref="O14" si="3">M14+J14</f>
        <v>176.5</v>
      </c>
      <c r="P14" s="973">
        <f t="shared" ref="P14" si="4">IF(B14=1,20,IF(B14=2,18,IF(B14=3,16,IF(B14&gt;19,0,19-B14))))</f>
        <v>20</v>
      </c>
      <c r="Q14" s="589" t="str">
        <f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МС</v>
      </c>
      <c r="R14" s="974" t="str">
        <f>VLOOKUP(A14,Список!$A$2:$J$123,9)</f>
        <v>Мошев Д.И</v>
      </c>
      <c r="S14" s="975"/>
    </row>
    <row r="15" spans="1:20" s="10" customFormat="1" ht="15" customHeight="1" x14ac:dyDescent="0.3">
      <c r="A15" s="10">
        <v>21</v>
      </c>
      <c r="B15" s="976">
        <v>2</v>
      </c>
      <c r="C15" s="977" t="str">
        <f>VLOOKUP(A15,Список!$A$2:$J$123,3)</f>
        <v>Никитин Дмитрий</v>
      </c>
      <c r="D15" s="978"/>
      <c r="E15" s="711">
        <f>VLOOKUP(A15,Список!$A$2:$J$123,4)</f>
        <v>2004</v>
      </c>
      <c r="F15" s="712" t="str">
        <f>VLOOKUP(A15,Список!$A$2:$J$123,5)</f>
        <v>МС</v>
      </c>
      <c r="G15" s="713" t="str">
        <f>VLOOKUP(A15,Список!$A$2:$J$123,6)</f>
        <v>Самарская область</v>
      </c>
      <c r="H15" s="714"/>
      <c r="I15" s="979">
        <f>VLOOKUP(A15,Список!$A$2:$K$123,11)</f>
        <v>77.75</v>
      </c>
      <c r="J15" s="980">
        <v>96</v>
      </c>
      <c r="K15" s="715">
        <f t="shared" si="0"/>
        <v>3</v>
      </c>
      <c r="L15" s="981">
        <v>151</v>
      </c>
      <c r="M15" s="713">
        <f t="shared" ref="M15" si="5">L15/2</f>
        <v>75.5</v>
      </c>
      <c r="N15" s="716">
        <f t="shared" si="2"/>
        <v>2</v>
      </c>
      <c r="O15" s="717">
        <f t="shared" ref="O15" si="6">M15+J15</f>
        <v>171.5</v>
      </c>
      <c r="P15" s="718">
        <f t="shared" ref="P15" si="7">IF(B15=1,20,IF(B15=2,18,IF(B15=3,16,IF(B15&gt;19,0,19-B15))))</f>
        <v>18</v>
      </c>
      <c r="Q15" s="721" t="str">
        <f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МС</v>
      </c>
      <c r="R15" s="982" t="str">
        <f>VLOOKUP(A15,Список!$A$2:$J$123,9)</f>
        <v>Балдин А.В.</v>
      </c>
      <c r="S15" s="983"/>
    </row>
    <row r="16" spans="1:20" s="10" customFormat="1" ht="15" customHeight="1" x14ac:dyDescent="0.3">
      <c r="A16" s="10">
        <v>91</v>
      </c>
      <c r="B16" s="683">
        <v>3</v>
      </c>
      <c r="C16" s="732" t="str">
        <f>VLOOKUP(A16,Список!$A$2:$J$123,3)</f>
        <v>Ляукин Кирилл</v>
      </c>
      <c r="D16" s="733"/>
      <c r="E16" s="686">
        <f>VLOOKUP(A16,Список!$A$2:$J$123,4)</f>
        <v>1999</v>
      </c>
      <c r="F16" s="722" t="str">
        <f>VLOOKUP(A16,Список!$A$2:$J$123,5)</f>
        <v>МС</v>
      </c>
      <c r="G16" s="721" t="str">
        <f>VLOOKUP(A16,Список!$A$2:$J$123,6)</f>
        <v>Республика Татарстан</v>
      </c>
      <c r="H16" s="689" t="str">
        <f>VLOOKUP(A16,Список!$A$2:$J$123,7)</f>
        <v>РОО «ФГС РТ»</v>
      </c>
      <c r="I16" s="734">
        <f>VLOOKUP(A16,Список!$A$2:$K$123,11)</f>
        <v>78</v>
      </c>
      <c r="J16" s="781">
        <v>110</v>
      </c>
      <c r="K16" s="691">
        <f t="shared" si="0"/>
        <v>1</v>
      </c>
      <c r="L16" s="737">
        <v>120</v>
      </c>
      <c r="M16" s="721">
        <f t="shared" ref="M16:M24" si="8">L16/2</f>
        <v>60</v>
      </c>
      <c r="N16" s="692">
        <f t="shared" si="2"/>
        <v>7</v>
      </c>
      <c r="O16" s="693">
        <f t="shared" ref="O16:O24" si="9">M16+J16</f>
        <v>170</v>
      </c>
      <c r="P16" s="694">
        <f t="shared" ref="P16:P24" si="10">IF(B16=1,20,IF(B16=2,18,IF(B16=3,16,IF(B16&gt;19,0,19-B16))))</f>
        <v>16</v>
      </c>
      <c r="Q16" s="721" t="str">
        <f t="shared" ref="Q16:Q23" si="11">IF(AND(NOT(OR(F16="МСМК",F16="ЗМС")),O16&gt;=$Q$10),"+МСМК",IF(AND(OR(F16="МСМК",F16="ЗМС"),O16&gt;=$Q$10),"МСМК",IF(AND(NOT(OR(F16="МСМК",F16="МС",F16="ЗМС")),O16&gt;=$R$10),"+МС",IF(AND(OR(F16="МСМК",F16="МС",F16="ЗМС"),O16&gt;=$R$10),"МС",IF(AND(NOT(OR(F16="ЗМС",F16="МСМК",F16="МС",F16="КМС")),O16&gt;=$S$10),"+КМС",IF(AND(OR(F16="ЗМС",F16="МСМК",F16="МС",F16="КМС"),O16&gt;=$S$10),"КМС","-"))))))</f>
        <v>МС</v>
      </c>
      <c r="R16" s="740" t="str">
        <f>VLOOKUP(A16,Список!$A$2:$J$123,9)</f>
        <v>Низамова А.А.</v>
      </c>
      <c r="S16" s="741"/>
      <c r="T16" s="6"/>
    </row>
    <row r="17" spans="1:20" s="6" customFormat="1" ht="15" customHeight="1" x14ac:dyDescent="0.3">
      <c r="A17" s="6">
        <v>62</v>
      </c>
      <c r="B17" s="683">
        <v>4</v>
      </c>
      <c r="C17" s="732" t="str">
        <f>VLOOKUP(A17,Список!$A$2:$J$123,3)</f>
        <v>Алексеев Радиф</v>
      </c>
      <c r="D17" s="733"/>
      <c r="E17" s="686">
        <f>VLOOKUP(A17,Список!$A$2:$J$123,4)</f>
        <v>1989</v>
      </c>
      <c r="F17" s="722" t="str">
        <f>VLOOKUP(A17,Список!$A$2:$J$123,5)</f>
        <v>КМС</v>
      </c>
      <c r="G17" s="721" t="str">
        <f>VLOOKUP(A17,Список!$A$2:$J$123,6)</f>
        <v>Чувашская республика</v>
      </c>
      <c r="H17" s="689"/>
      <c r="I17" s="734">
        <f>VLOOKUP(A17,Список!$A$2:$K$123,11)</f>
        <v>76.75</v>
      </c>
      <c r="J17" s="781">
        <v>80</v>
      </c>
      <c r="K17" s="691">
        <f t="shared" si="0"/>
        <v>6</v>
      </c>
      <c r="L17" s="737">
        <v>163</v>
      </c>
      <c r="M17" s="721">
        <f t="shared" si="8"/>
        <v>81.5</v>
      </c>
      <c r="N17" s="692">
        <f t="shared" si="2"/>
        <v>1</v>
      </c>
      <c r="O17" s="693">
        <f t="shared" si="9"/>
        <v>161.5</v>
      </c>
      <c r="P17" s="694">
        <f t="shared" si="10"/>
        <v>15</v>
      </c>
      <c r="Q17" s="721" t="str">
        <f t="shared" si="11"/>
        <v>КМС</v>
      </c>
      <c r="R17" s="740" t="str">
        <f>VLOOKUP(A17,Список!$A$2:$J$123,9)</f>
        <v>Бронюков Ю.А., Максимов С.И.</v>
      </c>
      <c r="S17" s="741"/>
      <c r="T17" s="10"/>
    </row>
    <row r="18" spans="1:20" s="6" customFormat="1" ht="15" customHeight="1" x14ac:dyDescent="0.3">
      <c r="A18" s="6">
        <v>22</v>
      </c>
      <c r="B18" s="683">
        <v>5</v>
      </c>
      <c r="C18" s="732" t="str">
        <f>VLOOKUP(A18,Список!$A$2:$J$123,3)</f>
        <v>Акульшин Алексей</v>
      </c>
      <c r="D18" s="733"/>
      <c r="E18" s="686">
        <f>VLOOKUP(A18,Список!$A$2:$J$123,4)</f>
        <v>1994</v>
      </c>
      <c r="F18" s="722" t="str">
        <f>VLOOKUP(A18,Список!$A$2:$J$123,5)</f>
        <v>МС</v>
      </c>
      <c r="G18" s="721" t="str">
        <f>VLOOKUP(A18,Список!$A$2:$J$123,6)</f>
        <v>Оренбургская область</v>
      </c>
      <c r="H18" s="689" t="str">
        <f>VLOOKUP(A18,Список!$A$2:$J$123,7)</f>
        <v>СШ №1 им. Л.Д. Ковалевского</v>
      </c>
      <c r="I18" s="734">
        <f>VLOOKUP(A18,Список!$A$2:$K$123,11)</f>
        <v>77.849999999999994</v>
      </c>
      <c r="J18" s="781">
        <v>93</v>
      </c>
      <c r="K18" s="691">
        <f t="shared" si="0"/>
        <v>5</v>
      </c>
      <c r="L18" s="737">
        <v>137</v>
      </c>
      <c r="M18" s="721">
        <f t="shared" si="8"/>
        <v>68.5</v>
      </c>
      <c r="N18" s="692">
        <f t="shared" si="2"/>
        <v>3</v>
      </c>
      <c r="O18" s="693">
        <f t="shared" si="9"/>
        <v>161.5</v>
      </c>
      <c r="P18" s="694">
        <f t="shared" si="10"/>
        <v>14</v>
      </c>
      <c r="Q18" s="721" t="str">
        <f t="shared" si="11"/>
        <v>КМС</v>
      </c>
      <c r="R18" s="740" t="str">
        <f>VLOOKUP(A18,Список!$A$2:$J$123,9)</f>
        <v>Фунтиков Н.Н.</v>
      </c>
      <c r="S18" s="771"/>
      <c r="T18" s="10"/>
    </row>
    <row r="19" spans="1:20" s="6" customFormat="1" ht="15" customHeight="1" x14ac:dyDescent="0.3">
      <c r="A19" s="6">
        <v>49</v>
      </c>
      <c r="B19" s="683">
        <v>6</v>
      </c>
      <c r="C19" s="732" t="str">
        <f>VLOOKUP(A19,Список!$A$2:$J$123,3)</f>
        <v>Кодиров Абдумаъруф</v>
      </c>
      <c r="D19" s="733"/>
      <c r="E19" s="686">
        <f>VLOOKUP(A19,Список!$A$2:$J$123,4)</f>
        <v>2000</v>
      </c>
      <c r="F19" s="722" t="str">
        <f>VLOOKUP(A19,Список!$A$2:$J$123,5)</f>
        <v>КМС</v>
      </c>
      <c r="G19" s="721" t="str">
        <f>VLOOKUP(A19,Список!$A$2:$J$123,6)</f>
        <v>Пермский край</v>
      </c>
      <c r="H19" s="689" t="str">
        <f>VLOOKUP(A19,Список!$A$2:$J$123,7)</f>
        <v>ДО ДС ДЮ «Прикамье»</v>
      </c>
      <c r="I19" s="734">
        <f>VLOOKUP(A19,Список!$A$2:$K$123,11)</f>
        <v>77.95</v>
      </c>
      <c r="J19" s="781">
        <v>95</v>
      </c>
      <c r="K19" s="691">
        <f t="shared" si="0"/>
        <v>4</v>
      </c>
      <c r="L19" s="737">
        <v>123</v>
      </c>
      <c r="M19" s="721">
        <f t="shared" si="8"/>
        <v>61.5</v>
      </c>
      <c r="N19" s="692">
        <f t="shared" si="2"/>
        <v>6</v>
      </c>
      <c r="O19" s="693">
        <f t="shared" si="9"/>
        <v>156.5</v>
      </c>
      <c r="P19" s="694">
        <f t="shared" si="10"/>
        <v>13</v>
      </c>
      <c r="Q19" s="721" t="str">
        <f t="shared" si="11"/>
        <v>КМС</v>
      </c>
      <c r="R19" s="740" t="str">
        <f>VLOOKUP(A19,Список!$A$2:$J$123,9)</f>
        <v>Мошев Д.И</v>
      </c>
      <c r="S19" s="771"/>
      <c r="T19" s="10"/>
    </row>
    <row r="20" spans="1:20" s="6" customFormat="1" ht="15" customHeight="1" x14ac:dyDescent="0.3">
      <c r="A20" s="6">
        <v>3</v>
      </c>
      <c r="B20" s="683">
        <v>7</v>
      </c>
      <c r="C20" s="732" t="str">
        <f>VLOOKUP(A20,Список!$A$2:$J$123,3)</f>
        <v>Борисов Евгений</v>
      </c>
      <c r="D20" s="733"/>
      <c r="E20" s="686">
        <f>VLOOKUP(A20,Список!$A$2:$J$123,4)</f>
        <v>1978</v>
      </c>
      <c r="F20" s="722" t="str">
        <f>VLOOKUP(A20,Список!$A$2:$J$123,5)</f>
        <v>МС</v>
      </c>
      <c r="G20" s="721" t="str">
        <f>VLOOKUP(A20,Список!$A$2:$J$123,6)</f>
        <v>Нижегородская область</v>
      </c>
      <c r="H20" s="689"/>
      <c r="I20" s="734">
        <f>VLOOKUP(A20,Список!$A$2:$K$123,11)</f>
        <v>77.45</v>
      </c>
      <c r="J20" s="781">
        <v>70</v>
      </c>
      <c r="K20" s="691">
        <f t="shared" si="0"/>
        <v>8</v>
      </c>
      <c r="L20" s="737">
        <v>124</v>
      </c>
      <c r="M20" s="721">
        <f t="shared" si="8"/>
        <v>62</v>
      </c>
      <c r="N20" s="692">
        <f t="shared" si="2"/>
        <v>5</v>
      </c>
      <c r="O20" s="693">
        <f t="shared" si="9"/>
        <v>132</v>
      </c>
      <c r="P20" s="694">
        <f t="shared" si="10"/>
        <v>12</v>
      </c>
      <c r="Q20" s="721" t="str">
        <f t="shared" si="11"/>
        <v>КМС</v>
      </c>
      <c r="R20" s="740" t="str">
        <f>VLOOKUP(A20,Список!$A$2:$J$123,9)</f>
        <v>Разживин А.Е.</v>
      </c>
      <c r="S20" s="741"/>
      <c r="T20" s="10"/>
    </row>
    <row r="21" spans="1:20" ht="15" customHeight="1" x14ac:dyDescent="0.3">
      <c r="A21" s="261">
        <v>42</v>
      </c>
      <c r="B21" s="683">
        <v>8</v>
      </c>
      <c r="C21" s="732" t="str">
        <f>VLOOKUP(A21,Список!$A$2:$J$123,3)</f>
        <v xml:space="preserve">Лесников Михаил </v>
      </c>
      <c r="D21" s="733"/>
      <c r="E21" s="686">
        <f>VLOOKUP(A21,Список!$A$2:$J$123,4)</f>
        <v>2007</v>
      </c>
      <c r="F21" s="722" t="str">
        <f>VLOOKUP(A21,Список!$A$2:$J$123,5)</f>
        <v>КМС</v>
      </c>
      <c r="G21" s="721" t="str">
        <f>VLOOKUP(A21,Список!$A$2:$J$123,6)</f>
        <v>Пермский край</v>
      </c>
      <c r="H21" s="689" t="str">
        <f>VLOOKUP(A21,Список!$A$2:$J$123,7)</f>
        <v>МБУ ДО «ДЮСШ «Спарт»</v>
      </c>
      <c r="I21" s="734">
        <f>VLOOKUP(A21,Список!$A$2:$K$123,11)</f>
        <v>76.5</v>
      </c>
      <c r="J21" s="781">
        <v>72</v>
      </c>
      <c r="K21" s="691">
        <f t="shared" si="0"/>
        <v>7</v>
      </c>
      <c r="L21" s="737">
        <v>91</v>
      </c>
      <c r="M21" s="721">
        <f>L21/2</f>
        <v>45.5</v>
      </c>
      <c r="N21" s="692">
        <f t="shared" si="2"/>
        <v>10</v>
      </c>
      <c r="O21" s="693">
        <f>M21+J21</f>
        <v>117.5</v>
      </c>
      <c r="P21" s="694">
        <f>IF(B21=1,20,IF(B21=2,18,IF(B21=3,16,IF(B21&gt;19,0,19-B21))))</f>
        <v>11</v>
      </c>
      <c r="Q21" s="721" t="str">
        <f t="shared" si="11"/>
        <v>КМС</v>
      </c>
      <c r="R21" s="740" t="str">
        <f>VLOOKUP(A21,Список!$A$2:$J$123,9)</f>
        <v>Маматов Г.Т.</v>
      </c>
      <c r="S21" s="741"/>
      <c r="T21" s="8"/>
    </row>
    <row r="22" spans="1:20" ht="15" customHeight="1" x14ac:dyDescent="0.3">
      <c r="A22" s="261">
        <v>53</v>
      </c>
      <c r="B22" s="683">
        <v>9</v>
      </c>
      <c r="C22" s="732" t="str">
        <f>VLOOKUP(A22,Список!$A$2:$J$123,3)</f>
        <v>Гатаулин Ринат</v>
      </c>
      <c r="D22" s="733"/>
      <c r="E22" s="686">
        <f>VLOOKUP(A22,Список!$A$2:$J$123,4)</f>
        <v>2000</v>
      </c>
      <c r="F22" s="722" t="str">
        <f>VLOOKUP(A22,Список!$A$2:$J$123,5)</f>
        <v>КМС</v>
      </c>
      <c r="G22" s="721" t="str">
        <f>VLOOKUP(A22,Список!$A$2:$J$123,6)</f>
        <v>Пермский край</v>
      </c>
      <c r="H22" s="689" t="str">
        <f>VLOOKUP(A22,Список!$A$2:$J$123,7)</f>
        <v>ДЮСШ г. Кизел</v>
      </c>
      <c r="I22" s="734">
        <f>VLOOKUP(A22,Список!$A$2:$K$123,11)</f>
        <v>75.650000000000006</v>
      </c>
      <c r="J22" s="781">
        <v>64</v>
      </c>
      <c r="K22" s="691">
        <f t="shared" si="0"/>
        <v>9</v>
      </c>
      <c r="L22" s="737">
        <v>93</v>
      </c>
      <c r="M22" s="721">
        <f>L22/2</f>
        <v>46.5</v>
      </c>
      <c r="N22" s="692">
        <f t="shared" si="2"/>
        <v>9</v>
      </c>
      <c r="O22" s="693">
        <f>M22+J22</f>
        <v>110.5</v>
      </c>
      <c r="P22" s="694">
        <f>IF(B22=1,20,IF(B22=2,18,IF(B22=3,16,IF(B22&gt;19,0,19-B22))))</f>
        <v>10</v>
      </c>
      <c r="Q22" s="721" t="str">
        <f t="shared" si="11"/>
        <v>КМС</v>
      </c>
      <c r="R22" s="740" t="str">
        <f>VLOOKUP(A22,Список!$A$2:$J$123,9)</f>
        <v>Гатауллин Р.Х.</v>
      </c>
      <c r="S22" s="741"/>
      <c r="T22" s="8"/>
    </row>
    <row r="23" spans="1:20" ht="15" customHeight="1" x14ac:dyDescent="0.3">
      <c r="A23" s="6">
        <v>82</v>
      </c>
      <c r="B23" s="683">
        <v>10</v>
      </c>
      <c r="C23" s="732" t="str">
        <f>VLOOKUP(A23,Список!$A$2:$J$123,3)</f>
        <v>Семушин Дмитрий</v>
      </c>
      <c r="D23" s="733"/>
      <c r="E23" s="686">
        <f>VLOOKUP(A23,Список!$A$2:$J$123,4)</f>
        <v>2008</v>
      </c>
      <c r="F23" s="722" t="str">
        <f>VLOOKUP(A23,Список!$A$2:$J$123,5)</f>
        <v>I</v>
      </c>
      <c r="G23" s="721" t="str">
        <f>VLOOKUP(A23,Список!$A$2:$J$123,6)</f>
        <v>Кировская область</v>
      </c>
      <c r="H23" s="689" t="str">
        <f>VLOOKUP(A23,Список!$A$2:$J$123,7)</f>
        <v>КОГАУ «СШОР «Юность»</v>
      </c>
      <c r="I23" s="734">
        <f>VLOOKUP(A23,Список!$A$2:$K$123,11)</f>
        <v>75.150000000000006</v>
      </c>
      <c r="J23" s="781">
        <v>63</v>
      </c>
      <c r="K23" s="691">
        <f t="shared" si="0"/>
        <v>10</v>
      </c>
      <c r="L23" s="737">
        <v>94</v>
      </c>
      <c r="M23" s="721">
        <f t="shared" si="8"/>
        <v>47</v>
      </c>
      <c r="N23" s="692">
        <f t="shared" si="2"/>
        <v>8</v>
      </c>
      <c r="O23" s="693">
        <f t="shared" si="9"/>
        <v>110</v>
      </c>
      <c r="P23" s="694">
        <f t="shared" si="10"/>
        <v>9</v>
      </c>
      <c r="Q23" s="721" t="str">
        <f t="shared" si="11"/>
        <v>+КМС</v>
      </c>
      <c r="R23" s="740" t="str">
        <f>VLOOKUP(A23,Список!$A$2:$J$123,9)</f>
        <v>Малков Е.И.</v>
      </c>
      <c r="S23" s="741"/>
      <c r="T23" s="8"/>
    </row>
    <row r="24" spans="1:20" ht="15" customHeight="1" thickBot="1" x14ac:dyDescent="0.35">
      <c r="A24" s="261">
        <v>66</v>
      </c>
      <c r="B24" s="984">
        <v>11</v>
      </c>
      <c r="C24" s="744" t="str">
        <f>VLOOKUP(A24,Список!$A$2:$J$123,3)</f>
        <v>Иванов Иван</v>
      </c>
      <c r="D24" s="745"/>
      <c r="E24" s="699">
        <f>VLOOKUP(A24,Список!$A$2:$J$123,4)</f>
        <v>2007</v>
      </c>
      <c r="F24" s="700" t="str">
        <f>VLOOKUP(A24,Список!$A$2:$J$123,5)</f>
        <v>I</v>
      </c>
      <c r="G24" s="677" t="str">
        <f>VLOOKUP(A24,Список!$A$2:$J$123,6)</f>
        <v>Чувашская республика</v>
      </c>
      <c r="H24" s="701"/>
      <c r="I24" s="746">
        <f>VLOOKUP(A24,Список!$A$2:$K$123,11)</f>
        <v>73.8</v>
      </c>
      <c r="J24" s="782">
        <v>35</v>
      </c>
      <c r="K24" s="702">
        <f t="shared" si="0"/>
        <v>11</v>
      </c>
      <c r="L24" s="749">
        <v>40</v>
      </c>
      <c r="M24" s="677">
        <f t="shared" si="8"/>
        <v>20</v>
      </c>
      <c r="N24" s="703">
        <f t="shared" si="2"/>
        <v>11</v>
      </c>
      <c r="O24" s="704">
        <f t="shared" si="9"/>
        <v>55</v>
      </c>
      <c r="P24" s="705">
        <f t="shared" si="10"/>
        <v>8</v>
      </c>
      <c r="Q24" s="677" t="str">
        <f>IF(AND(NOT(OR(F24="МСМК",F24="ЗМС")),O24&gt;=$Q$10),"+МСМК",IF(AND(OR(F24="МСМК",F24="ЗМС"),O24&gt;=$Q$10),"МСМК",IF(AND(NOT(OR(F24="МСМК",F24="МС",F24="ЗМС")),O24&gt;=$R$10),"+МС",IF(AND(OR(F24="МСМК",F24="МС",F24="ЗМС"),O24&gt;=$R$10),"МС",IF(AND(NOT(OR(F24="ЗМС",F24="МСМК",F24="МС",F24="КМС")),O24&gt;=$S$10),"+КМС",IF(AND(OR(F24="ЗМС",F24="МСМК",F24="МС",F24="КМС"),O24&gt;=$S$10),"КМС","-"))))))</f>
        <v>-</v>
      </c>
      <c r="R24" s="752" t="str">
        <f>VLOOKUP(A24,Список!$A$2:$J$123,9)</f>
        <v>Понихидкин В.А</v>
      </c>
      <c r="S24" s="608"/>
      <c r="T24" s="8"/>
    </row>
    <row r="25" spans="1:20" s="4" customFormat="1" ht="15" customHeight="1" x14ac:dyDescent="0.25">
      <c r="B25" s="117"/>
      <c r="S25" s="164"/>
      <c r="T25" s="214"/>
    </row>
    <row r="26" spans="1:20" ht="15" customHeight="1" x14ac:dyDescent="0.25">
      <c r="B26" s="117"/>
      <c r="C26" s="128"/>
      <c r="D26" s="118"/>
      <c r="E26" s="126"/>
      <c r="F26" s="293"/>
      <c r="G26" s="293"/>
      <c r="H26" s="165"/>
      <c r="I26" s="162"/>
      <c r="J26" s="126"/>
      <c r="K26" s="126"/>
      <c r="L26" s="293"/>
      <c r="M26" s="293"/>
      <c r="N26" s="126"/>
      <c r="O26" s="126"/>
      <c r="P26" s="126"/>
      <c r="Q26" s="293"/>
      <c r="R26" s="166"/>
      <c r="S26" s="164"/>
      <c r="T26" s="8"/>
    </row>
    <row r="27" spans="1:20" s="90" customFormat="1" ht="13" x14ac:dyDescent="0.3">
      <c r="B27" s="103"/>
      <c r="C27" s="91" t="s">
        <v>16</v>
      </c>
      <c r="D27" s="91"/>
      <c r="E27" s="91"/>
      <c r="F27" s="91"/>
      <c r="G27" s="345"/>
      <c r="H27" s="104"/>
      <c r="I27" s="345" t="str">
        <f>'ДЦ 63'!$I$22</f>
        <v>Ческис О.И., 1К (Пермский край)</v>
      </c>
      <c r="J27" s="103"/>
      <c r="K27" s="103"/>
      <c r="L27" s="103"/>
      <c r="M27" s="103"/>
      <c r="N27" s="103"/>
      <c r="O27" s="103"/>
      <c r="P27" s="103"/>
      <c r="Q27" s="103"/>
    </row>
    <row r="28" spans="1:20" ht="15.75" customHeight="1" x14ac:dyDescent="0.3">
      <c r="B28" s="90"/>
      <c r="C28" s="91"/>
      <c r="D28" s="91"/>
      <c r="E28" s="91"/>
      <c r="F28" s="91"/>
      <c r="G28" s="345"/>
      <c r="H28" s="104"/>
      <c r="I28" s="345"/>
      <c r="J28" s="135"/>
      <c r="K28" s="135"/>
      <c r="L28" s="135"/>
      <c r="M28" s="135"/>
      <c r="N28" s="135"/>
      <c r="O28" s="135"/>
      <c r="P28" s="135"/>
      <c r="Q28" s="135"/>
      <c r="R28" s="90"/>
      <c r="S28" s="90"/>
    </row>
    <row r="29" spans="1:20" s="90" customFormat="1" ht="13" x14ac:dyDescent="0.3">
      <c r="B29" s="103"/>
      <c r="C29" s="91" t="s">
        <v>17</v>
      </c>
      <c r="D29" s="91"/>
      <c r="E29" s="91"/>
      <c r="F29" s="91"/>
      <c r="G29" s="346"/>
      <c r="H29" s="91"/>
      <c r="I29" s="346" t="str">
        <f>'ДЦ 63'!$I$24</f>
        <v>Паклина М.В., ВК (Пермский край)</v>
      </c>
      <c r="J29" s="103"/>
      <c r="K29" s="103"/>
      <c r="L29" s="103"/>
      <c r="M29" s="103"/>
      <c r="N29" s="158"/>
      <c r="O29" s="103"/>
      <c r="P29" s="103"/>
      <c r="Q29" s="103"/>
    </row>
    <row r="30" spans="1:20" s="90" customFormat="1" ht="14.25" customHeight="1" x14ac:dyDescent="0.3">
      <c r="B30" s="157"/>
      <c r="J30" s="103"/>
      <c r="K30" s="103"/>
      <c r="L30" s="103"/>
      <c r="M30" s="103"/>
      <c r="N30" s="158"/>
      <c r="O30" s="103"/>
      <c r="P30" s="103"/>
      <c r="Q30" s="103"/>
    </row>
    <row r="31" spans="1:20" s="90" customFormat="1" ht="13" x14ac:dyDescent="0.3">
      <c r="B31" s="157"/>
      <c r="C31" s="90" t="s">
        <v>89</v>
      </c>
      <c r="D31" s="91"/>
      <c r="E31" s="91"/>
      <c r="F31" s="91"/>
      <c r="G31" s="91"/>
      <c r="I31" s="90" t="str">
        <f>'ДЦ 63'!$I$26</f>
        <v>Паклин П.А., ВК (Пермский край)</v>
      </c>
      <c r="J31" s="103"/>
      <c r="K31" s="103"/>
      <c r="L31" s="103"/>
      <c r="M31" s="103"/>
      <c r="N31" s="158"/>
      <c r="O31" s="103"/>
      <c r="P31" s="103"/>
      <c r="Q31" s="103"/>
    </row>
    <row r="32" spans="1:20" s="8" customFormat="1" ht="13" x14ac:dyDescent="0.3">
      <c r="B32" s="90"/>
      <c r="C32" s="90"/>
      <c r="D32" s="91"/>
      <c r="E32" s="90"/>
      <c r="F32" s="90"/>
      <c r="G32" s="90"/>
      <c r="H32" s="90"/>
      <c r="I32" s="91"/>
      <c r="J32" s="90"/>
      <c r="K32" s="90"/>
      <c r="L32" s="90"/>
      <c r="M32" s="90"/>
      <c r="N32" s="90"/>
      <c r="O32" s="90"/>
      <c r="P32" s="90"/>
      <c r="Q32" s="90"/>
      <c r="R32" s="90"/>
      <c r="S32" s="90"/>
    </row>
    <row r="33" spans="3:20" ht="15.75" customHeight="1" x14ac:dyDescent="0.3">
      <c r="C33" s="90" t="s">
        <v>18</v>
      </c>
      <c r="D33" s="91"/>
      <c r="E33" s="90"/>
      <c r="F33" s="90"/>
      <c r="G33" s="90"/>
      <c r="H33" s="90"/>
      <c r="I33" s="91" t="str">
        <f>'ДЦ 63'!$I$28</f>
        <v>Мошев Д.И., 1К (Пермский край)</v>
      </c>
    </row>
    <row r="34" spans="3:20" x14ac:dyDescent="0.25"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3:20" x14ac:dyDescent="0.25"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3:20" ht="13" x14ac:dyDescent="0.3">
      <c r="I36" s="4"/>
      <c r="J36" s="908"/>
      <c r="K36" s="908"/>
      <c r="L36" s="908"/>
      <c r="M36" s="908"/>
      <c r="N36" s="908"/>
      <c r="O36" s="908"/>
      <c r="P36" s="908"/>
      <c r="Q36" s="908"/>
      <c r="R36" s="908"/>
      <c r="S36" s="908"/>
      <c r="T36" s="908"/>
    </row>
    <row r="37" spans="3:20" ht="13" x14ac:dyDescent="0.3">
      <c r="I37" s="4"/>
      <c r="J37" s="908"/>
      <c r="K37" s="908"/>
      <c r="L37" s="908"/>
      <c r="M37" s="908"/>
      <c r="N37" s="908"/>
      <c r="O37" s="908"/>
      <c r="P37" s="908"/>
      <c r="Q37" s="908"/>
      <c r="R37" s="908"/>
      <c r="S37" s="908"/>
      <c r="T37" s="908"/>
    </row>
    <row r="38" spans="3:20" x14ac:dyDescent="0.25"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3:20" x14ac:dyDescent="0.25"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3:20" x14ac:dyDescent="0.25"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</sheetData>
  <sheetProtection selectLockedCells="1" selectUnlockedCells="1"/>
  <autoFilter ref="B12:S25">
    <filterColumn colId="1" showButton="0"/>
    <filterColumn colId="10" showButton="0"/>
    <filterColumn colId="16" showButton="0"/>
    <sortState ref="B18:S29">
      <sortCondition ref="P15:P29"/>
    </sortState>
  </autoFilter>
  <sortState ref="C14:R26">
    <sortCondition descending="1" ref="O14:O26"/>
  </sortState>
  <mergeCells count="33">
    <mergeCell ref="Q12:Q13"/>
    <mergeCell ref="R12:S13"/>
    <mergeCell ref="J36:T36"/>
    <mergeCell ref="J37:T37"/>
    <mergeCell ref="J12:J13"/>
    <mergeCell ref="K12:K13"/>
    <mergeCell ref="L12:M12"/>
    <mergeCell ref="N12:N13"/>
    <mergeCell ref="O12:O13"/>
    <mergeCell ref="P12:P13"/>
    <mergeCell ref="B9:D9"/>
    <mergeCell ref="E9:P9"/>
    <mergeCell ref="E10:P10"/>
    <mergeCell ref="B12:B13"/>
    <mergeCell ref="C12:D13"/>
    <mergeCell ref="E12:E13"/>
    <mergeCell ref="F12:F13"/>
    <mergeCell ref="G12:G13"/>
    <mergeCell ref="H12:H13"/>
    <mergeCell ref="I12:I13"/>
    <mergeCell ref="B10:D10"/>
    <mergeCell ref="B7:D7"/>
    <mergeCell ref="E7:P7"/>
    <mergeCell ref="Q7:S7"/>
    <mergeCell ref="Q8:S8"/>
    <mergeCell ref="E8:N8"/>
    <mergeCell ref="B1:S1"/>
    <mergeCell ref="B2:S2"/>
    <mergeCell ref="B3:S3"/>
    <mergeCell ref="B4:S4"/>
    <mergeCell ref="B6:D6"/>
    <mergeCell ref="E6:P6"/>
    <mergeCell ref="Q6:S6"/>
  </mergeCells>
  <printOptions horizontalCentered="1"/>
  <pageMargins left="0.33" right="0.19685039370078741" top="1.3" bottom="0.59055118110236227" header="0" footer="0"/>
  <pageSetup paperSize="9" scale="72" firstPageNumber="0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4" tint="0.59999389629810485"/>
    <pageSetUpPr fitToPage="1"/>
  </sheetPr>
  <dimension ref="A1:U42"/>
  <sheetViews>
    <sheetView zoomScale="90" zoomScaleNormal="90" zoomScaleSheetLayoutView="90" workbookViewId="0">
      <selection activeCell="P15" sqref="P15"/>
    </sheetView>
  </sheetViews>
  <sheetFormatPr defaultColWidth="9.1796875" defaultRowHeight="12.5" x14ac:dyDescent="0.25"/>
  <cols>
    <col min="1" max="1" width="1.1796875" style="16" customWidth="1"/>
    <col min="2" max="2" width="7.1796875" style="16" customWidth="1"/>
    <col min="3" max="3" width="9.1796875" style="16"/>
    <col min="4" max="4" width="13.54296875" style="16" customWidth="1"/>
    <col min="5" max="5" width="9.453125" style="16" customWidth="1"/>
    <col min="6" max="6" width="7.453125" style="16" customWidth="1"/>
    <col min="7" max="7" width="23.7265625" style="16" customWidth="1"/>
    <col min="8" max="8" width="24.453125" style="16" customWidth="1"/>
    <col min="9" max="9" width="9.1796875" style="16" customWidth="1"/>
    <col min="10" max="10" width="7.26953125" style="16" customWidth="1"/>
    <col min="11" max="11" width="6.453125" style="16" customWidth="1"/>
    <col min="12" max="12" width="8" style="16" customWidth="1"/>
    <col min="13" max="13" width="8.54296875" style="16" customWidth="1"/>
    <col min="14" max="14" width="6.54296875" style="16" customWidth="1"/>
    <col min="15" max="15" width="8.7265625" style="16" customWidth="1"/>
    <col min="16" max="16" width="7.453125" style="16" customWidth="1"/>
    <col min="17" max="17" width="8" style="16" customWidth="1"/>
    <col min="18" max="18" width="8.453125" style="16" customWidth="1"/>
    <col min="19" max="19" width="16.36328125" style="16" customWidth="1"/>
    <col min="20" max="16384" width="9.1796875" style="16"/>
  </cols>
  <sheetData>
    <row r="1" spans="1:21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  <c r="T1" s="1"/>
    </row>
    <row r="2" spans="1:21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  <c r="T2" s="1"/>
    </row>
    <row r="3" spans="1:21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  <c r="T3" s="5"/>
    </row>
    <row r="4" spans="1:21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  <c r="T4" s="1"/>
    </row>
    <row r="5" spans="1:21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1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1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1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170"/>
      <c r="Q8" s="909" t="s">
        <v>2</v>
      </c>
      <c r="R8" s="815"/>
      <c r="S8" s="815"/>
    </row>
    <row r="9" spans="1:21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867"/>
      <c r="Q9" s="303" t="s">
        <v>3</v>
      </c>
      <c r="R9" s="292" t="s">
        <v>4</v>
      </c>
      <c r="S9" s="292" t="s">
        <v>5</v>
      </c>
    </row>
    <row r="10" spans="1:21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119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299">
        <v>234</v>
      </c>
      <c r="R10" s="299">
        <v>178</v>
      </c>
      <c r="S10" s="299">
        <v>117</v>
      </c>
    </row>
    <row r="11" spans="1:21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1" s="8" customFormat="1" ht="11.25" customHeight="1" x14ac:dyDescent="0.25">
      <c r="B12" s="809" t="s">
        <v>6</v>
      </c>
      <c r="C12" s="794" t="s">
        <v>67</v>
      </c>
      <c r="D12" s="794"/>
      <c r="E12" s="794" t="s">
        <v>7</v>
      </c>
      <c r="F12" s="794" t="s">
        <v>8</v>
      </c>
      <c r="G12" s="794" t="s">
        <v>9</v>
      </c>
      <c r="H12" s="794" t="s">
        <v>10</v>
      </c>
      <c r="I12" s="794" t="s">
        <v>11</v>
      </c>
      <c r="J12" s="794" t="s">
        <v>12</v>
      </c>
      <c r="K12" s="794" t="s">
        <v>6</v>
      </c>
      <c r="L12" s="807" t="s">
        <v>19</v>
      </c>
      <c r="M12" s="807"/>
      <c r="N12" s="794" t="s">
        <v>6</v>
      </c>
      <c r="O12" s="794" t="s">
        <v>22</v>
      </c>
      <c r="P12" s="794" t="s">
        <v>13</v>
      </c>
      <c r="Q12" s="794" t="s">
        <v>14</v>
      </c>
      <c r="R12" s="794" t="s">
        <v>15</v>
      </c>
      <c r="S12" s="805"/>
    </row>
    <row r="13" spans="1:21" s="8" customFormat="1" ht="13.5" thickBot="1" x14ac:dyDescent="0.3">
      <c r="B13" s="810"/>
      <c r="C13" s="795"/>
      <c r="D13" s="795"/>
      <c r="E13" s="795"/>
      <c r="F13" s="795"/>
      <c r="G13" s="795"/>
      <c r="H13" s="795"/>
      <c r="I13" s="795"/>
      <c r="J13" s="795"/>
      <c r="K13" s="795"/>
      <c r="L13" s="597" t="s">
        <v>21</v>
      </c>
      <c r="M13" s="597" t="s">
        <v>23</v>
      </c>
      <c r="N13" s="795"/>
      <c r="O13" s="795"/>
      <c r="P13" s="795"/>
      <c r="Q13" s="795"/>
      <c r="R13" s="795"/>
      <c r="S13" s="806"/>
    </row>
    <row r="14" spans="1:21" s="10" customFormat="1" ht="15" hidden="1" customHeight="1" x14ac:dyDescent="0.25">
      <c r="B14" s="459">
        <v>1</v>
      </c>
      <c r="C14" s="460" t="s">
        <v>222</v>
      </c>
      <c r="D14" s="460"/>
      <c r="E14" s="461">
        <v>1997</v>
      </c>
      <c r="F14" s="462" t="s">
        <v>157</v>
      </c>
      <c r="G14" s="462" t="s">
        <v>223</v>
      </c>
      <c r="H14" s="462"/>
      <c r="I14" s="463">
        <v>84.1</v>
      </c>
      <c r="J14" s="464">
        <v>112</v>
      </c>
      <c r="K14" s="465">
        <f>RANK(J14,$J$12:$J$28,0)</f>
        <v>3</v>
      </c>
      <c r="L14" s="462">
        <v>172</v>
      </c>
      <c r="M14" s="462">
        <f t="shared" ref="M14:M16" si="0">L14/2</f>
        <v>86</v>
      </c>
      <c r="N14" s="466">
        <f>RANK(M14,$M$12:$M$18,0)</f>
        <v>2</v>
      </c>
      <c r="O14" s="467">
        <f t="shared" ref="O14:O16" si="1">M14+J14</f>
        <v>198</v>
      </c>
      <c r="P14" s="464">
        <f t="shared" ref="P14:P16" si="2">IF(B14=1,20,IF(B14=2,18,IF(B14=3,16,IF(B14&gt;19,0,19-B14))))</f>
        <v>20</v>
      </c>
      <c r="Q14" s="462" t="str">
        <f t="shared" ref="Q14:Q16" si="3"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+МС</v>
      </c>
      <c r="R14" s="163" t="s">
        <v>224</v>
      </c>
      <c r="S14" s="468"/>
      <c r="T14" s="8"/>
      <c r="U14" s="8"/>
    </row>
    <row r="15" spans="1:21" s="8" customFormat="1" ht="15" customHeight="1" x14ac:dyDescent="0.3">
      <c r="A15" s="8">
        <v>46</v>
      </c>
      <c r="B15" s="770">
        <v>1</v>
      </c>
      <c r="C15" s="756" t="str">
        <f>VLOOKUP(A15,Список!$A$2:$J$123,3)</f>
        <v>Маликов Данил</v>
      </c>
      <c r="D15" s="757"/>
      <c r="E15" s="758">
        <f>VLOOKUP(A15,Список!$A$2:$J$123,4)</f>
        <v>2001</v>
      </c>
      <c r="F15" s="759" t="str">
        <f>VLOOKUP(A15,Список!$A$2:$J$123,5)</f>
        <v>МС</v>
      </c>
      <c r="G15" s="760" t="str">
        <f>VLOOKUP(A15,Список!$A$2:$J$123,6)</f>
        <v>Пермский край</v>
      </c>
      <c r="H15" s="761" t="str">
        <f>VLOOKUP(A15,Список!$A$2:$J$123,7)</f>
        <v>ДО ДС ДЮ «Прикамье»</v>
      </c>
      <c r="I15" s="762">
        <f>VLOOKUP(A15,Список!$A$2:$K$123,11)</f>
        <v>84.25</v>
      </c>
      <c r="J15" s="780">
        <v>147</v>
      </c>
      <c r="K15" s="772">
        <f>RANK(J15,$J$15:$J$23,0)</f>
        <v>1</v>
      </c>
      <c r="L15" s="765">
        <v>163</v>
      </c>
      <c r="M15" s="760">
        <f>L15/2</f>
        <v>81.5</v>
      </c>
      <c r="N15" s="773">
        <f t="shared" ref="N15:N23" si="4">RANK(M15,$M$12:$M$31,0)</f>
        <v>3</v>
      </c>
      <c r="O15" s="774">
        <f>M15+J15</f>
        <v>228.5</v>
      </c>
      <c r="P15" s="767">
        <f>IF(B15=1,20,IF(B15=2,18,IF(B15=3,16,IF(B15&gt;19,0,19-B15))))</f>
        <v>20</v>
      </c>
      <c r="Q15" s="760" t="str">
        <f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МС</v>
      </c>
      <c r="R15" s="769" t="str">
        <f>VLOOKUP(A15,Список!$A$2:$J$123,9)</f>
        <v>Мошев Д.И., Панфилов Г.Н.</v>
      </c>
      <c r="S15" s="476"/>
      <c r="U15" s="16"/>
    </row>
    <row r="16" spans="1:21" s="10" customFormat="1" ht="15" customHeight="1" x14ac:dyDescent="0.3">
      <c r="A16" s="10">
        <v>71</v>
      </c>
      <c r="B16" s="783">
        <v>2</v>
      </c>
      <c r="C16" s="732" t="str">
        <f>VLOOKUP(A16,Список!$A$2:$J$123,3)</f>
        <v xml:space="preserve">Шиляев Иван </v>
      </c>
      <c r="D16" s="733"/>
      <c r="E16" s="686">
        <f>VLOOKUP(A16,Список!$A$2:$J$123,4)</f>
        <v>1996</v>
      </c>
      <c r="F16" s="687" t="str">
        <f>VLOOKUP(A16,Список!$A$2:$J$123,5)</f>
        <v>МС</v>
      </c>
      <c r="G16" s="688" t="str">
        <f>VLOOKUP(A16,Список!$A$2:$J$123,6)</f>
        <v>Удмуртская республика</v>
      </c>
      <c r="H16" s="689"/>
      <c r="I16" s="734">
        <f>VLOOKUP(A16,Список!$A$2:$K$123,11)</f>
        <v>83.4</v>
      </c>
      <c r="J16" s="781">
        <v>138</v>
      </c>
      <c r="K16" s="691">
        <f>RANK(J16,$J$15:$J$23,0)</f>
        <v>2</v>
      </c>
      <c r="L16" s="737">
        <v>163</v>
      </c>
      <c r="M16" s="688">
        <f t="shared" si="0"/>
        <v>81.5</v>
      </c>
      <c r="N16" s="692">
        <f t="shared" si="4"/>
        <v>3</v>
      </c>
      <c r="O16" s="693">
        <f t="shared" si="1"/>
        <v>219.5</v>
      </c>
      <c r="P16" s="694">
        <f t="shared" si="2"/>
        <v>18</v>
      </c>
      <c r="Q16" s="688" t="str">
        <f t="shared" si="3"/>
        <v>МС</v>
      </c>
      <c r="R16" s="740" t="str">
        <f>VLOOKUP(A16,Список!$A$2:$J$123,9)</f>
        <v>Несмелов В.А.</v>
      </c>
      <c r="S16" s="742"/>
      <c r="T16" s="8"/>
      <c r="U16" s="8"/>
    </row>
    <row r="17" spans="1:21" ht="15" customHeight="1" x14ac:dyDescent="0.3">
      <c r="A17" s="320">
        <v>47</v>
      </c>
      <c r="B17" s="683">
        <v>3</v>
      </c>
      <c r="C17" s="732" t="str">
        <f>VLOOKUP(A17,Список!$A$2:$J$123,3)</f>
        <v>Крестьянинов Виктор</v>
      </c>
      <c r="D17" s="733"/>
      <c r="E17" s="686">
        <f>VLOOKUP(A17,Список!$A$2:$J$123,4)</f>
        <v>2000</v>
      </c>
      <c r="F17" s="687" t="str">
        <f>VLOOKUP(A17,Список!$A$2:$J$123,5)</f>
        <v>МС</v>
      </c>
      <c r="G17" s="688" t="str">
        <f>VLOOKUP(A17,Список!$A$2:$J$123,6)</f>
        <v>Пермский край</v>
      </c>
      <c r="H17" s="689" t="str">
        <f>VLOOKUP(A17,Список!$A$2:$J$123,7)</f>
        <v>ДО ДС ДЮ «Прикамье»</v>
      </c>
      <c r="I17" s="734">
        <f>VLOOKUP(A17,Список!$A$2:$K$123,11)</f>
        <v>85</v>
      </c>
      <c r="J17" s="781">
        <v>90</v>
      </c>
      <c r="K17" s="691">
        <f t="shared" ref="K17:K22" si="5">RANK(J17,$J$15:$J$23,0)</f>
        <v>5</v>
      </c>
      <c r="L17" s="737">
        <v>194</v>
      </c>
      <c r="M17" s="688">
        <f>L17/2</f>
        <v>97</v>
      </c>
      <c r="N17" s="692">
        <f t="shared" si="4"/>
        <v>1</v>
      </c>
      <c r="O17" s="693">
        <f>M17+J17</f>
        <v>187</v>
      </c>
      <c r="P17" s="694">
        <f>IF(B17=1,20,IF(B17=2,18,IF(B17=3,16,IF(B17&gt;19,0,19-B17))))</f>
        <v>16</v>
      </c>
      <c r="Q17" s="688" t="str">
        <f>IF(AND(NOT(OR(F17="МСМК",F17="ЗМС")),O17&gt;=$Q$10),"+МСМК",IF(AND(OR(F17="МСМК",F17="ЗМС"),O17&gt;=$Q$10),"МСМК",IF(AND(NOT(OR(F17="МСМК",F17="МС",F17="ЗМС")),O17&gt;=$R$10),"+МС",IF(AND(OR(F17="МСМК",F17="МС",F17="ЗМС"),O17&gt;=$R$10),"МС",IF(AND(NOT(OR(F17="ЗМС",F17="МСМК",F17="МС",F17="КМС")),O17&gt;=$S$10),"+КМС",IF(AND(OR(F17="ЗМС",F17="МСМК",F17="МС",F17="КМС"),O17&gt;=$S$10),"КМС","-"))))))</f>
        <v>МС</v>
      </c>
      <c r="R17" s="740" t="str">
        <f>VLOOKUP(A17,Список!$A$2:$J$123,9)</f>
        <v>Мошев Д.И., Панфилов Г.Н.</v>
      </c>
      <c r="S17" s="742"/>
      <c r="T17" s="8"/>
      <c r="U17" s="8"/>
    </row>
    <row r="18" spans="1:21" ht="15" customHeight="1" x14ac:dyDescent="0.3">
      <c r="A18" s="320">
        <v>80</v>
      </c>
      <c r="B18" s="683">
        <v>4</v>
      </c>
      <c r="C18" s="732" t="str">
        <f>VLOOKUP(A18,Список!$A$2:$J$123,3)</f>
        <v>Вахонин Егор</v>
      </c>
      <c r="D18" s="733"/>
      <c r="E18" s="686">
        <f>VLOOKUP(A18,Список!$A$2:$J$123,4)</f>
        <v>2005</v>
      </c>
      <c r="F18" s="687" t="str">
        <f>VLOOKUP(A18,Список!$A$2:$J$123,5)</f>
        <v>МС</v>
      </c>
      <c r="G18" s="688" t="str">
        <f>VLOOKUP(A18,Список!$A$2:$J$123,6)</f>
        <v>Кировская область</v>
      </c>
      <c r="H18" s="689" t="str">
        <f>VLOOKUP(A18,Список!$A$2:$J$123,7)</f>
        <v>КОГАУ «СШОР «Юность»</v>
      </c>
      <c r="I18" s="734">
        <f>VLOOKUP(A18,Список!$A$2:$K$123,11)</f>
        <v>84</v>
      </c>
      <c r="J18" s="781">
        <v>92</v>
      </c>
      <c r="K18" s="691">
        <f t="shared" si="5"/>
        <v>4</v>
      </c>
      <c r="L18" s="737">
        <v>111</v>
      </c>
      <c r="M18" s="688">
        <f t="shared" ref="M18:M21" si="6">L18/2</f>
        <v>55.5</v>
      </c>
      <c r="N18" s="692">
        <f t="shared" si="4"/>
        <v>7</v>
      </c>
      <c r="O18" s="693">
        <f t="shared" ref="O18:O21" si="7">M18+J18</f>
        <v>147.5</v>
      </c>
      <c r="P18" s="694">
        <f t="shared" ref="P18:P21" si="8">IF(B18=1,20,IF(B18=2,18,IF(B18=3,16,IF(B18&gt;19,0,19-B18))))</f>
        <v>15</v>
      </c>
      <c r="Q18" s="688" t="str">
        <f t="shared" ref="Q18:Q21" si="9">IF(AND(NOT(OR(F18="МСМК",F18="ЗМС")),O18&gt;=$Q$10),"+МСМК",IF(AND(OR(F18="МСМК",F18="ЗМС"),O18&gt;=$Q$10),"МСМК",IF(AND(NOT(OR(F18="МСМК",F18="МС",F18="ЗМС")),O18&gt;=$R$10),"+МС",IF(AND(OR(F18="МСМК",F18="МС",F18="ЗМС"),O18&gt;=$R$10),"МС",IF(AND(NOT(OR(F18="ЗМС",F18="МСМК",F18="МС",F18="КМС")),O18&gt;=$S$10),"+КМС",IF(AND(OR(F18="ЗМС",F18="МСМК",F18="МС",F18="КМС"),O18&gt;=$S$10),"КМС","-"))))))</f>
        <v>КМС</v>
      </c>
      <c r="R18" s="740" t="str">
        <f>VLOOKUP(A18,Список!$A$2:$J$123,9)</f>
        <v>Малков Е.И.</v>
      </c>
      <c r="S18" s="742"/>
      <c r="T18" s="8"/>
      <c r="U18" s="8"/>
    </row>
    <row r="19" spans="1:21" ht="15" customHeight="1" x14ac:dyDescent="0.3">
      <c r="A19" s="16">
        <v>63</v>
      </c>
      <c r="B19" s="683">
        <v>5</v>
      </c>
      <c r="C19" s="732" t="str">
        <f>VLOOKUP(A19,Список!$A$2:$J$123,3)</f>
        <v>Енедеров Димитрий</v>
      </c>
      <c r="D19" s="733"/>
      <c r="E19" s="686">
        <f>VLOOKUP(A19,Список!$A$2:$J$123,4)</f>
        <v>1984</v>
      </c>
      <c r="F19" s="687" t="str">
        <f>VLOOKUP(A19,Список!$A$2:$J$123,5)</f>
        <v>МС</v>
      </c>
      <c r="G19" s="688" t="str">
        <f>VLOOKUP(A19,Список!$A$2:$J$123,6)</f>
        <v>Чувашская республика</v>
      </c>
      <c r="H19" s="689"/>
      <c r="I19" s="734">
        <f>VLOOKUP(A19,Список!$A$2:$K$123,11)</f>
        <v>84.05</v>
      </c>
      <c r="J19" s="781">
        <v>80</v>
      </c>
      <c r="K19" s="691">
        <f t="shared" si="5"/>
        <v>7</v>
      </c>
      <c r="L19" s="737">
        <v>131</v>
      </c>
      <c r="M19" s="688">
        <f>L19/2</f>
        <v>65.5</v>
      </c>
      <c r="N19" s="692">
        <f t="shared" si="4"/>
        <v>5</v>
      </c>
      <c r="O19" s="693">
        <f>M19+J19</f>
        <v>145.5</v>
      </c>
      <c r="P19" s="694">
        <f>IF(B19=1,20,IF(B19=2,18,IF(B19=3,16,IF(B19&gt;19,0,19-B19))))</f>
        <v>14</v>
      </c>
      <c r="Q19" s="688" t="str">
        <f>IF(AND(NOT(OR(F19="МСМК",F19="ЗМС")),O19&gt;=$Q$10),"+МСМК",IF(AND(OR(F19="МСМК",F19="ЗМС"),O19&gt;=$Q$10),"МСМК",IF(AND(NOT(OR(F19="МСМК",F19="МС",F19="ЗМС")),O19&gt;=$R$10),"+МС",IF(AND(OR(F19="МСМК",F19="МС",F19="ЗМС"),O19&gt;=$R$10),"МС",IF(AND(NOT(OR(F19="ЗМС",F19="МСМК",F19="МС",F19="КМС")),O19&gt;=$S$10),"+КМС",IF(AND(OR(F19="ЗМС",F19="МСМК",F19="МС",F19="КМС"),O19&gt;=$S$10),"КМС","-"))))))</f>
        <v>КМС</v>
      </c>
      <c r="R19" s="740" t="str">
        <f>VLOOKUP(A19,Список!$A$2:$J$123,9)</f>
        <v>Глинкин Б.Н</v>
      </c>
      <c r="S19" s="742"/>
      <c r="T19" s="8"/>
      <c r="U19" s="8"/>
    </row>
    <row r="20" spans="1:21" ht="15" customHeight="1" x14ac:dyDescent="0.3">
      <c r="A20" s="320">
        <v>27</v>
      </c>
      <c r="B20" s="683">
        <v>6</v>
      </c>
      <c r="C20" s="732" t="str">
        <f>VLOOKUP(A20,Список!$A$2:$J$123,3)</f>
        <v>Пешков Виталий</v>
      </c>
      <c r="D20" s="733"/>
      <c r="E20" s="686">
        <f>VLOOKUP(A20,Список!$A$2:$J$123,4)</f>
        <v>1998</v>
      </c>
      <c r="F20" s="687" t="str">
        <f>VLOOKUP(A20,Список!$A$2:$J$123,5)</f>
        <v>МС</v>
      </c>
      <c r="G20" s="688" t="str">
        <f>VLOOKUP(A20,Список!$A$2:$J$123,6)</f>
        <v>Оренбургская область</v>
      </c>
      <c r="H20" s="689" t="str">
        <f>VLOOKUP(A20,Список!$A$2:$J$123,7)</f>
        <v>СШ №1 им. Л.Д. Ковалевского</v>
      </c>
      <c r="I20" s="734">
        <f>VLOOKUP(A20,Список!$A$2:$K$123,11)</f>
        <v>81.7</v>
      </c>
      <c r="J20" s="781">
        <v>97</v>
      </c>
      <c r="K20" s="691">
        <f t="shared" si="5"/>
        <v>3</v>
      </c>
      <c r="L20" s="737">
        <v>74</v>
      </c>
      <c r="M20" s="688">
        <f>L20/2</f>
        <v>37</v>
      </c>
      <c r="N20" s="692">
        <f t="shared" si="4"/>
        <v>9</v>
      </c>
      <c r="O20" s="693">
        <f>M20+J20</f>
        <v>134</v>
      </c>
      <c r="P20" s="694">
        <f>IF(B20=1,20,IF(B20=2,18,IF(B20=3,16,IF(B20&gt;19,0,19-B20))))</f>
        <v>13</v>
      </c>
      <c r="Q20" s="688" t="str">
        <f>IF(AND(NOT(OR(F20="МСМК",F20="ЗМС")),O20&gt;=$Q$10),"+МСМК",IF(AND(OR(F20="МСМК",F20="ЗМС"),O20&gt;=$Q$10),"МСМК",IF(AND(NOT(OR(F20="МСМК",F20="МС",F20="ЗМС")),O20&gt;=$R$10),"+МС",IF(AND(OR(F20="МСМК",F20="МС",F20="ЗМС"),O20&gt;=$R$10),"МС",IF(AND(NOT(OR(F20="ЗМС",F20="МСМК",F20="МС",F20="КМС")),O20&gt;=$S$10),"+КМС",IF(AND(OR(F20="ЗМС",F20="МСМК",F20="МС",F20="КМС"),O20&gt;=$S$10),"КМС","-"))))))</f>
        <v>КМС</v>
      </c>
      <c r="R20" s="740" t="str">
        <f>VLOOKUP(A20,Список!$A$2:$J$123,9)</f>
        <v>Лавринов В.А.</v>
      </c>
      <c r="S20" s="742"/>
      <c r="T20" s="8"/>
      <c r="U20" s="8"/>
    </row>
    <row r="21" spans="1:21" ht="15" customHeight="1" x14ac:dyDescent="0.3">
      <c r="A21" s="320">
        <v>24</v>
      </c>
      <c r="B21" s="683">
        <v>7</v>
      </c>
      <c r="C21" s="732" t="str">
        <f>VLOOKUP(A21,Список!$A$2:$J$123,3)</f>
        <v>Заварзин Павел</v>
      </c>
      <c r="D21" s="733"/>
      <c r="E21" s="686">
        <f>VLOOKUP(A21,Список!$A$2:$J$123,4)</f>
        <v>2000</v>
      </c>
      <c r="F21" s="687" t="str">
        <f>VLOOKUP(A21,Список!$A$2:$J$123,5)</f>
        <v>МС</v>
      </c>
      <c r="G21" s="688" t="str">
        <f>VLOOKUP(A21,Список!$A$2:$J$123,6)</f>
        <v>Оренбургская область</v>
      </c>
      <c r="H21" s="689" t="str">
        <f>VLOOKUP(A21,Список!$A$2:$J$123,7)</f>
        <v>СШ №1 им. Л.Д. Ковалевского</v>
      </c>
      <c r="I21" s="734">
        <f>VLOOKUP(A21,Список!$A$2:$K$123,11)</f>
        <v>82.85</v>
      </c>
      <c r="J21" s="781">
        <v>85</v>
      </c>
      <c r="K21" s="691">
        <f t="shared" si="5"/>
        <v>6</v>
      </c>
      <c r="L21" s="737">
        <v>98</v>
      </c>
      <c r="M21" s="688">
        <f t="shared" si="6"/>
        <v>49</v>
      </c>
      <c r="N21" s="692">
        <f t="shared" si="4"/>
        <v>8</v>
      </c>
      <c r="O21" s="693">
        <f t="shared" si="7"/>
        <v>134</v>
      </c>
      <c r="P21" s="694">
        <f t="shared" si="8"/>
        <v>12</v>
      </c>
      <c r="Q21" s="688" t="str">
        <f t="shared" si="9"/>
        <v>КМС</v>
      </c>
      <c r="R21" s="740" t="str">
        <f>VLOOKUP(A21,Список!$A$2:$J$123,9)</f>
        <v>Павлов С.П.</v>
      </c>
      <c r="S21" s="742"/>
      <c r="T21" s="8"/>
      <c r="U21" s="8"/>
    </row>
    <row r="22" spans="1:21" ht="15" customHeight="1" x14ac:dyDescent="0.3">
      <c r="A22" s="320">
        <v>5</v>
      </c>
      <c r="B22" s="683">
        <v>8</v>
      </c>
      <c r="C22" s="732" t="str">
        <f>VLOOKUP(A22,Список!$A$2:$J$123,3)</f>
        <v>Зубарев Андрей</v>
      </c>
      <c r="D22" s="733"/>
      <c r="E22" s="686">
        <f>VLOOKUP(A22,Список!$A$2:$J$123,4)</f>
        <v>1976</v>
      </c>
      <c r="F22" s="687" t="str">
        <f>VLOOKUP(A22,Список!$A$2:$J$123,5)</f>
        <v>КМС</v>
      </c>
      <c r="G22" s="688" t="str">
        <f>VLOOKUP(A22,Список!$A$2:$J$123,6)</f>
        <v>Нижегородская область</v>
      </c>
      <c r="H22" s="689"/>
      <c r="I22" s="734">
        <f>VLOOKUP(A22,Список!$A$2:$K$123,11)</f>
        <v>81.349999999999994</v>
      </c>
      <c r="J22" s="781">
        <v>45</v>
      </c>
      <c r="K22" s="691">
        <f t="shared" si="5"/>
        <v>9</v>
      </c>
      <c r="L22" s="737">
        <v>112</v>
      </c>
      <c r="M22" s="688">
        <f>L22/2</f>
        <v>56</v>
      </c>
      <c r="N22" s="692">
        <f t="shared" si="4"/>
        <v>6</v>
      </c>
      <c r="O22" s="693">
        <f>M22+J22</f>
        <v>101</v>
      </c>
      <c r="P22" s="694">
        <f>IF(B22=1,20,IF(B22=2,18,IF(B22=3,16,IF(B22&gt;19,0,19-B22))))</f>
        <v>11</v>
      </c>
      <c r="Q22" s="688" t="str">
        <f>IF(AND(NOT(OR(F22="МСМК",F22="ЗМС")),O22&gt;=$Q$10),"+МСМК",IF(AND(OR(F22="МСМК",F22="ЗМС"),O22&gt;=$Q$10),"МСМК",IF(AND(NOT(OR(F22="МСМК",F22="МС",F22="ЗМС")),O22&gt;=$R$10),"+МС",IF(AND(OR(F22="МСМК",F22="МС",F22="ЗМС"),O22&gt;=$R$10),"МС",IF(AND(NOT(OR(F22="ЗМС",F22="МСМК",F22="МС",F22="КМС")),O22&gt;=$S$10),"+КМС",IF(AND(OR(F22="ЗМС",F22="МСМК",F22="МС",F22="КМС"),O22&gt;=$S$10),"КМС","-"))))))</f>
        <v>-</v>
      </c>
      <c r="R22" s="740" t="str">
        <f>VLOOKUP(A22,Список!$A$2:$J$123,9)</f>
        <v>Меркулин С.В.</v>
      </c>
      <c r="S22" s="742"/>
      <c r="T22" s="8"/>
      <c r="U22" s="8"/>
    </row>
    <row r="23" spans="1:21" ht="15" customHeight="1" thickBot="1" x14ac:dyDescent="0.35">
      <c r="A23" s="320">
        <v>18</v>
      </c>
      <c r="B23" s="423">
        <v>9</v>
      </c>
      <c r="C23" s="744" t="str">
        <f>VLOOKUP(A23,Список!$A$2:$J$123,3)</f>
        <v xml:space="preserve">Хусаинов  Радик   </v>
      </c>
      <c r="D23" s="745"/>
      <c r="E23" s="699">
        <f>VLOOKUP(A23,Список!$A$2:$J$123,4)</f>
        <v>1984</v>
      </c>
      <c r="F23" s="700" t="str">
        <f>VLOOKUP(A23,Список!$A$2:$J$123,5)</f>
        <v>МС</v>
      </c>
      <c r="G23" s="677" t="str">
        <f>VLOOKUP(A23,Список!$A$2:$J$123,6)</f>
        <v>Республика Башкортостан</v>
      </c>
      <c r="H23" s="701" t="str">
        <f>VLOOKUP(A23,Список!$A$2:$J$123,7)</f>
        <v>МАУДЮЦРС г. Мелеуз</v>
      </c>
      <c r="I23" s="746">
        <f>VLOOKUP(A23,Список!$A$2:$K$123,11)</f>
        <v>80.650000000000006</v>
      </c>
      <c r="J23" s="782">
        <v>63</v>
      </c>
      <c r="K23" s="702">
        <f>RANK(J23,$J$15:$J$23,0)</f>
        <v>8</v>
      </c>
      <c r="L23" s="749">
        <v>53</v>
      </c>
      <c r="M23" s="677">
        <f t="shared" ref="M23" si="10">L23/2</f>
        <v>26.5</v>
      </c>
      <c r="N23" s="703">
        <f t="shared" si="4"/>
        <v>10</v>
      </c>
      <c r="O23" s="704">
        <f t="shared" ref="O23" si="11">M23+J23</f>
        <v>89.5</v>
      </c>
      <c r="P23" s="705">
        <f t="shared" ref="P23" si="12">IF(B23=1,20,IF(B23=2,18,IF(B23=3,16,IF(B23&gt;19,0,19-B23))))</f>
        <v>10</v>
      </c>
      <c r="Q23" s="677" t="str">
        <f t="shared" ref="Q23" si="13">IF(AND(NOT(OR(F23="МСМК",F23="ЗМС")),O23&gt;=$Q$10),"+МСМК",IF(AND(OR(F23="МСМК",F23="ЗМС"),O23&gt;=$Q$10),"МСМК",IF(AND(NOT(OR(F23="МСМК",F23="МС",F23="ЗМС")),O23&gt;=$R$10),"+МС",IF(AND(OR(F23="МСМК",F23="МС",F23="ЗМС"),O23&gt;=$R$10),"МС",IF(AND(NOT(OR(F23="ЗМС",F23="МСМК",F23="МС",F23="КМС")),O23&gt;=$S$10),"+КМС",IF(AND(OR(F23="ЗМС",F23="МСМК",F23="МС",F23="КМС"),O23&gt;=$S$10),"КМС","-"))))))</f>
        <v>-</v>
      </c>
      <c r="R23" s="752" t="str">
        <f>VLOOKUP(A23,Список!$A$2:$J$123,9)</f>
        <v>Исаков В.Н.</v>
      </c>
      <c r="S23" s="607"/>
      <c r="T23" s="8"/>
      <c r="U23" s="8"/>
    </row>
    <row r="24" spans="1:21" ht="15" customHeight="1" x14ac:dyDescent="0.3">
      <c r="A24" s="320"/>
      <c r="B24" s="250"/>
      <c r="C24" s="251"/>
      <c r="D24" s="119"/>
      <c r="E24" s="393"/>
      <c r="F24" s="398"/>
      <c r="G24" s="394"/>
      <c r="H24" s="304"/>
      <c r="I24" s="174"/>
      <c r="J24" s="254"/>
      <c r="K24" s="213"/>
      <c r="L24" s="392"/>
      <c r="M24" s="394"/>
      <c r="N24" s="452"/>
      <c r="O24" s="453"/>
      <c r="P24" s="126"/>
      <c r="Q24" s="394"/>
      <c r="R24" s="305"/>
      <c r="S24" s="127"/>
      <c r="T24" s="8"/>
      <c r="U24" s="8"/>
    </row>
    <row r="25" spans="1:21" ht="15" customHeight="1" x14ac:dyDescent="0.3">
      <c r="B25" s="117"/>
      <c r="C25" s="251"/>
      <c r="D25" s="119"/>
      <c r="E25" s="120"/>
      <c r="F25" s="122"/>
      <c r="G25" s="122"/>
      <c r="H25" s="122"/>
      <c r="I25" s="162"/>
      <c r="J25" s="126"/>
      <c r="K25" s="213"/>
      <c r="L25" s="258"/>
      <c r="M25" s="258"/>
      <c r="N25" s="213"/>
      <c r="O25" s="126"/>
      <c r="P25" s="126"/>
      <c r="Q25" s="258"/>
      <c r="R25" s="163"/>
      <c r="S25" s="127"/>
      <c r="T25" s="8"/>
      <c r="U25" s="8"/>
    </row>
    <row r="26" spans="1:21" ht="13" x14ac:dyDescent="0.3">
      <c r="B26" s="90"/>
      <c r="C26" s="90"/>
      <c r="D26" s="90"/>
      <c r="E26" s="90"/>
      <c r="F26" s="90"/>
      <c r="G26" s="90"/>
      <c r="H26" s="90"/>
      <c r="I26" s="135"/>
      <c r="J26" s="135"/>
      <c r="K26" s="135"/>
      <c r="L26" s="135"/>
      <c r="M26" s="135"/>
      <c r="N26" s="135"/>
      <c r="O26" s="135"/>
      <c r="P26" s="135"/>
      <c r="Q26" s="135"/>
      <c r="R26" s="90"/>
      <c r="S26" s="90"/>
    </row>
    <row r="27" spans="1:21" s="90" customFormat="1" ht="13" x14ac:dyDescent="0.3">
      <c r="B27" s="103"/>
      <c r="C27" s="91" t="s">
        <v>16</v>
      </c>
      <c r="D27" s="91"/>
      <c r="E27" s="91"/>
      <c r="F27" s="91"/>
      <c r="G27" s="345"/>
      <c r="H27" s="104"/>
      <c r="I27" s="345" t="str">
        <f>'ДЦ 63'!$I$22</f>
        <v>Ческис О.И., 1К (Пермский край)</v>
      </c>
      <c r="J27" s="103"/>
      <c r="K27" s="103"/>
      <c r="L27" s="103"/>
      <c r="M27" s="103"/>
      <c r="N27" s="103"/>
      <c r="O27" s="103"/>
      <c r="P27" s="103"/>
      <c r="Q27" s="103"/>
    </row>
    <row r="28" spans="1:21" s="90" customFormat="1" ht="13" x14ac:dyDescent="0.3">
      <c r="B28" s="103"/>
      <c r="C28" s="91"/>
      <c r="D28" s="91"/>
      <c r="E28" s="91"/>
      <c r="F28" s="91"/>
      <c r="G28" s="345"/>
      <c r="H28" s="104"/>
      <c r="I28" s="345"/>
      <c r="J28" s="103"/>
      <c r="K28" s="103"/>
      <c r="L28" s="103"/>
      <c r="M28" s="103"/>
      <c r="N28" s="103"/>
      <c r="O28" s="103"/>
      <c r="P28" s="103"/>
      <c r="Q28" s="103"/>
    </row>
    <row r="29" spans="1:21" s="90" customFormat="1" ht="12" customHeight="1" x14ac:dyDescent="0.3">
      <c r="B29" s="103"/>
      <c r="C29" s="91" t="s">
        <v>17</v>
      </c>
      <c r="D29" s="91"/>
      <c r="E29" s="91"/>
      <c r="F29" s="91"/>
      <c r="G29" s="346"/>
      <c r="H29" s="91"/>
      <c r="I29" s="346" t="str">
        <f>'ДЦ 63'!$I$24</f>
        <v>Паклина М.В., ВК (Пермский край)</v>
      </c>
      <c r="J29" s="103"/>
      <c r="K29" s="103"/>
      <c r="L29" s="103"/>
      <c r="M29" s="103"/>
      <c r="N29" s="158"/>
      <c r="O29" s="103"/>
      <c r="P29" s="103"/>
      <c r="Q29" s="103"/>
    </row>
    <row r="30" spans="1:21" s="90" customFormat="1" ht="13" x14ac:dyDescent="0.3">
      <c r="B30" s="103"/>
      <c r="J30" s="103"/>
      <c r="K30" s="103"/>
      <c r="L30" s="103"/>
      <c r="M30" s="103"/>
      <c r="N30" s="158"/>
      <c r="O30" s="103"/>
      <c r="P30" s="103"/>
      <c r="Q30" s="103"/>
    </row>
    <row r="31" spans="1:21" ht="11.25" customHeight="1" x14ac:dyDescent="0.3">
      <c r="B31" s="90"/>
      <c r="C31" s="90" t="s">
        <v>89</v>
      </c>
      <c r="D31" s="91"/>
      <c r="E31" s="91"/>
      <c r="F31" s="91"/>
      <c r="G31" s="91"/>
      <c r="H31" s="90"/>
      <c r="I31" s="90" t="str">
        <f>'ДЦ 63'!$I$26</f>
        <v>Паклин П.А., ВК (Пермский край)</v>
      </c>
      <c r="J31" s="90"/>
      <c r="K31" s="135"/>
      <c r="L31" s="135"/>
      <c r="M31" s="135"/>
      <c r="N31" s="90"/>
      <c r="O31" s="136"/>
      <c r="P31" s="90"/>
      <c r="Q31" s="90"/>
      <c r="R31" s="90"/>
      <c r="S31" s="90"/>
    </row>
    <row r="32" spans="1:21" ht="13" x14ac:dyDescent="0.3">
      <c r="B32" s="90"/>
      <c r="C32" s="90"/>
      <c r="D32" s="91"/>
      <c r="E32" s="90"/>
      <c r="F32" s="90"/>
      <c r="G32" s="90"/>
      <c r="H32" s="90"/>
      <c r="I32" s="91"/>
      <c r="J32" s="90"/>
      <c r="K32" s="135"/>
      <c r="L32" s="135"/>
      <c r="M32" s="135"/>
      <c r="N32" s="90"/>
      <c r="O32" s="136"/>
      <c r="P32" s="90"/>
      <c r="Q32" s="90"/>
      <c r="R32" s="90"/>
      <c r="S32" s="90"/>
    </row>
    <row r="33" spans="3:21" s="8" customFormat="1" ht="13" x14ac:dyDescent="0.3">
      <c r="C33" s="90" t="s">
        <v>18</v>
      </c>
      <c r="D33" s="91"/>
      <c r="E33" s="90"/>
      <c r="F33" s="90"/>
      <c r="G33" s="90"/>
      <c r="H33" s="90"/>
      <c r="I33" s="91" t="str">
        <f>'ДЦ 63'!$I$28</f>
        <v>Мошев Д.И., 1К (Пермский край)</v>
      </c>
    </row>
    <row r="34" spans="3:21" s="8" customFormat="1" x14ac:dyDescent="0.25">
      <c r="C34" s="16"/>
      <c r="D34" s="16"/>
      <c r="E34" s="16"/>
      <c r="F34" s="16"/>
      <c r="G34" s="16"/>
      <c r="H34" s="16"/>
      <c r="I34" s="4"/>
    </row>
    <row r="36" spans="3:21" x14ac:dyDescent="0.25"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3:21" x14ac:dyDescent="0.25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3:21" ht="13" x14ac:dyDescent="0.3">
      <c r="I38" s="4"/>
      <c r="J38" s="908"/>
      <c r="K38" s="908"/>
      <c r="L38" s="908"/>
      <c r="M38" s="908"/>
      <c r="N38" s="908"/>
      <c r="O38" s="908"/>
      <c r="P38" s="908"/>
      <c r="Q38" s="908"/>
      <c r="R38" s="908"/>
      <c r="S38" s="908"/>
      <c r="T38" s="908"/>
      <c r="U38" s="908"/>
    </row>
    <row r="39" spans="3:21" ht="13" x14ac:dyDescent="0.3">
      <c r="I39" s="4"/>
      <c r="J39" s="908"/>
      <c r="K39" s="908"/>
      <c r="L39" s="908"/>
      <c r="M39" s="908"/>
      <c r="N39" s="908"/>
      <c r="O39" s="908"/>
      <c r="P39" s="908"/>
      <c r="Q39" s="908"/>
      <c r="R39" s="908"/>
      <c r="S39" s="908"/>
      <c r="T39" s="908"/>
      <c r="U39" s="908"/>
    </row>
    <row r="40" spans="3:21" x14ac:dyDescent="0.25"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3:21" x14ac:dyDescent="0.25"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3:21" x14ac:dyDescent="0.25"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</sheetData>
  <sheetProtection selectLockedCells="1" selectUnlockedCells="1"/>
  <autoFilter ref="B12:S18">
    <filterColumn colId="1" showButton="0"/>
    <filterColumn colId="10" showButton="0"/>
    <filterColumn colId="15">
      <filters blank="1">
        <filter val="-"/>
        <filter val="КМС"/>
      </filters>
    </filterColumn>
    <filterColumn colId="16" showButton="0"/>
    <sortState ref="B18:S22">
      <sortCondition ref="B15:B16"/>
    </sortState>
  </autoFilter>
  <sortState ref="C15:R20">
    <sortCondition descending="1" ref="O15:O20"/>
  </sortState>
  <mergeCells count="33">
    <mergeCell ref="R12:S13"/>
    <mergeCell ref="J38:U38"/>
    <mergeCell ref="J39:U39"/>
    <mergeCell ref="K12:K13"/>
    <mergeCell ref="L12:M12"/>
    <mergeCell ref="N12:N13"/>
    <mergeCell ref="O12:O13"/>
    <mergeCell ref="P12:P13"/>
    <mergeCell ref="Q12:Q13"/>
    <mergeCell ref="E9:P9"/>
    <mergeCell ref="E10:P10"/>
    <mergeCell ref="B12:B13"/>
    <mergeCell ref="C12:D13"/>
    <mergeCell ref="E12:E13"/>
    <mergeCell ref="F12:F13"/>
    <mergeCell ref="G12:G13"/>
    <mergeCell ref="H12:H13"/>
    <mergeCell ref="I12:I13"/>
    <mergeCell ref="J12:J13"/>
    <mergeCell ref="B9:D9"/>
    <mergeCell ref="B10:D10"/>
    <mergeCell ref="B7:D7"/>
    <mergeCell ref="E7:P7"/>
    <mergeCell ref="Q7:S7"/>
    <mergeCell ref="Q8:S8"/>
    <mergeCell ref="E8:N8"/>
    <mergeCell ref="B1:S1"/>
    <mergeCell ref="B2:S2"/>
    <mergeCell ref="B3:S3"/>
    <mergeCell ref="B4:S4"/>
    <mergeCell ref="B6:D6"/>
    <mergeCell ref="E6:P6"/>
    <mergeCell ref="Q6:S6"/>
  </mergeCells>
  <printOptions horizontalCentered="1"/>
  <pageMargins left="0.59055118110236227" right="0.19685039370078741" top="0.75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796875" defaultRowHeight="12.5" x14ac:dyDescent="0.25"/>
  <cols>
    <col min="1" max="1" width="8.81640625" customWidth="1"/>
    <col min="2" max="2" width="8.453125" customWidth="1"/>
    <col min="3" max="3" width="7" customWidth="1"/>
    <col min="4" max="4" width="22.7265625" customWidth="1"/>
    <col min="5" max="5" width="9.7265625" customWidth="1"/>
    <col min="6" max="6" width="9.26953125" customWidth="1"/>
    <col min="7" max="7" width="10.7265625" customWidth="1"/>
    <col min="8" max="8" width="18.7265625" customWidth="1"/>
    <col min="9" max="9" width="37.453125" customWidth="1"/>
    <col min="10" max="10" width="0.1796875" customWidth="1"/>
    <col min="11" max="240" width="9.1796875" customWidth="1"/>
    <col min="241" max="241" width="8.81640625" customWidth="1"/>
    <col min="242" max="242" width="8.453125" customWidth="1"/>
    <col min="243" max="243" width="7" customWidth="1"/>
    <col min="244" max="244" width="22.7265625" customWidth="1"/>
    <col min="245" max="245" width="17" customWidth="1"/>
    <col min="246" max="246" width="10.81640625" customWidth="1"/>
    <col min="247" max="247" width="10.453125" customWidth="1"/>
    <col min="248" max="248" width="11.7265625" customWidth="1"/>
  </cols>
  <sheetData>
    <row r="1" spans="1:10" x14ac:dyDescent="0.25">
      <c r="A1" s="920" t="s">
        <v>36</v>
      </c>
      <c r="B1" s="920"/>
      <c r="C1" s="920"/>
      <c r="D1" s="920"/>
      <c r="E1" s="920"/>
      <c r="F1" s="920"/>
      <c r="G1" s="920"/>
      <c r="H1" s="920"/>
      <c r="I1" s="920"/>
      <c r="J1" s="920"/>
    </row>
    <row r="2" spans="1:10" ht="10.5" customHeight="1" x14ac:dyDescent="0.25">
      <c r="A2" s="921" t="s">
        <v>42</v>
      </c>
      <c r="B2" s="921"/>
      <c r="C2" s="921"/>
      <c r="D2" s="921"/>
      <c r="E2" s="921"/>
      <c r="F2" s="921"/>
      <c r="G2" s="921"/>
      <c r="H2" s="921"/>
      <c r="I2" s="921"/>
      <c r="J2" s="921"/>
    </row>
    <row r="3" spans="1:10" ht="11.25" customHeight="1" x14ac:dyDescent="0.25">
      <c r="A3" s="921" t="s">
        <v>0</v>
      </c>
      <c r="B3" s="921"/>
      <c r="C3" s="921"/>
      <c r="D3" s="921"/>
      <c r="E3" s="921"/>
      <c r="F3" s="921"/>
      <c r="G3" s="921"/>
      <c r="H3" s="921"/>
      <c r="I3" s="921"/>
      <c r="J3" s="921"/>
    </row>
    <row r="4" spans="1:10" ht="11.25" customHeight="1" x14ac:dyDescent="0.25">
      <c r="A4" s="922" t="s">
        <v>39</v>
      </c>
      <c r="B4" s="922"/>
      <c r="C4" s="922"/>
      <c r="D4" s="922"/>
      <c r="E4" s="922"/>
      <c r="F4" s="922"/>
      <c r="G4" s="922"/>
      <c r="H4" s="922"/>
      <c r="I4" s="922"/>
      <c r="J4" s="922"/>
    </row>
    <row r="5" spans="1:10" ht="17.25" customHeight="1" x14ac:dyDescent="0.3">
      <c r="A5" s="22"/>
      <c r="B5" s="22"/>
      <c r="D5" s="911" t="s">
        <v>1</v>
      </c>
      <c r="E5" s="911"/>
      <c r="F5" s="911"/>
      <c r="G5" s="911"/>
      <c r="H5" s="911"/>
      <c r="I5" t="s">
        <v>74</v>
      </c>
    </row>
    <row r="6" spans="1:10" ht="18" customHeight="1" x14ac:dyDescent="0.25">
      <c r="A6" s="910" t="s">
        <v>43</v>
      </c>
      <c r="B6" s="910"/>
      <c r="C6" s="910"/>
      <c r="D6" s="911" t="s">
        <v>40</v>
      </c>
      <c r="E6" s="911"/>
      <c r="F6" s="911"/>
      <c r="G6" s="911"/>
      <c r="H6" s="911"/>
      <c r="I6" t="s">
        <v>75</v>
      </c>
    </row>
    <row r="7" spans="1:10" x14ac:dyDescent="0.25">
      <c r="A7" s="912" t="s">
        <v>41</v>
      </c>
      <c r="B7" s="912"/>
      <c r="C7" s="912"/>
      <c r="D7" s="913" t="s">
        <v>90</v>
      </c>
      <c r="E7" s="913"/>
      <c r="F7" s="913"/>
      <c r="G7" s="913"/>
      <c r="H7" s="913"/>
    </row>
    <row r="8" spans="1:10" x14ac:dyDescent="0.25">
      <c r="A8" s="21"/>
      <c r="B8" s="21"/>
      <c r="C8" s="21"/>
      <c r="D8" s="19"/>
      <c r="E8" s="19"/>
      <c r="F8" s="19"/>
      <c r="G8" s="19"/>
      <c r="H8" s="19"/>
    </row>
    <row r="9" spans="1:10" ht="13" x14ac:dyDescent="0.3">
      <c r="A9" s="914" t="s">
        <v>94</v>
      </c>
      <c r="B9" s="914"/>
      <c r="C9" s="914"/>
      <c r="D9" s="914"/>
      <c r="E9" s="16"/>
      <c r="F9" s="16"/>
      <c r="G9" s="16"/>
      <c r="H9" s="16"/>
      <c r="I9" s="16"/>
    </row>
    <row r="10" spans="1:10" ht="20" x14ac:dyDescent="0.25">
      <c r="A10" s="23" t="s">
        <v>6</v>
      </c>
      <c r="B10" s="23" t="s">
        <v>76</v>
      </c>
      <c r="C10" s="24" t="s">
        <v>77</v>
      </c>
      <c r="D10" s="23" t="s">
        <v>67</v>
      </c>
      <c r="E10" s="24" t="s">
        <v>7</v>
      </c>
      <c r="F10" s="24" t="s">
        <v>78</v>
      </c>
      <c r="G10" s="24" t="s">
        <v>79</v>
      </c>
      <c r="H10" s="24" t="s">
        <v>80</v>
      </c>
      <c r="I10" s="25" t="s">
        <v>81</v>
      </c>
    </row>
    <row r="11" spans="1:10" ht="14" x14ac:dyDescent="0.25">
      <c r="A11" s="915">
        <v>1</v>
      </c>
      <c r="B11" s="23">
        <v>1</v>
      </c>
      <c r="C11" s="57">
        <v>68</v>
      </c>
      <c r="D11" s="28" t="s">
        <v>44</v>
      </c>
      <c r="E11" s="48">
        <v>1995</v>
      </c>
      <c r="F11" s="54">
        <v>65.55</v>
      </c>
      <c r="G11" s="23">
        <v>54</v>
      </c>
      <c r="H11" s="23">
        <f>G11</f>
        <v>54</v>
      </c>
      <c r="I11" s="43" t="s">
        <v>45</v>
      </c>
      <c r="J11" s="16"/>
    </row>
    <row r="12" spans="1:10" ht="14.5" thickBot="1" x14ac:dyDescent="0.3">
      <c r="A12" s="915"/>
      <c r="B12" s="23">
        <v>2</v>
      </c>
      <c r="C12" s="57">
        <v>85</v>
      </c>
      <c r="D12" s="28" t="s">
        <v>46</v>
      </c>
      <c r="E12" s="49">
        <v>1992</v>
      </c>
      <c r="F12" s="54">
        <v>85.45</v>
      </c>
      <c r="G12" s="23">
        <v>52</v>
      </c>
      <c r="H12" s="23">
        <f t="shared" ref="H12" si="0">H11+G12</f>
        <v>106</v>
      </c>
      <c r="I12" s="43" t="s">
        <v>69</v>
      </c>
      <c r="J12" s="16"/>
    </row>
    <row r="13" spans="1:10" ht="14.5" thickBot="1" x14ac:dyDescent="0.3">
      <c r="A13" s="915"/>
      <c r="B13" s="23">
        <v>3</v>
      </c>
      <c r="C13" s="57">
        <v>85</v>
      </c>
      <c r="D13" s="28" t="s">
        <v>38</v>
      </c>
      <c r="E13" s="49">
        <v>2002</v>
      </c>
      <c r="F13" s="54">
        <v>82.25</v>
      </c>
      <c r="G13" s="27">
        <v>58</v>
      </c>
      <c r="H13" s="23">
        <f>H12+G13</f>
        <v>164</v>
      </c>
      <c r="I13" s="43" t="s">
        <v>92</v>
      </c>
      <c r="J13" s="26"/>
    </row>
    <row r="14" spans="1:10" x14ac:dyDescent="0.25">
      <c r="A14" s="915"/>
      <c r="B14" s="23">
        <v>4</v>
      </c>
      <c r="C14" s="57" t="s">
        <v>82</v>
      </c>
      <c r="D14" s="28" t="s">
        <v>91</v>
      </c>
      <c r="E14" s="42">
        <v>1989</v>
      </c>
      <c r="F14" s="60">
        <v>119.45</v>
      </c>
      <c r="G14" s="23">
        <v>58</v>
      </c>
      <c r="H14" s="23">
        <f t="shared" ref="H14" si="1">H13+G14</f>
        <v>222</v>
      </c>
      <c r="I14" s="43" t="s">
        <v>47</v>
      </c>
      <c r="J14" s="26"/>
    </row>
    <row r="15" spans="1:10" ht="14.15" customHeight="1" x14ac:dyDescent="0.3">
      <c r="A15" s="916" t="s">
        <v>83</v>
      </c>
      <c r="B15" s="916"/>
      <c r="C15" s="916"/>
      <c r="D15" s="916"/>
      <c r="E15" s="917"/>
      <c r="F15" s="38">
        <f>SUM(F11:F14)</f>
        <v>352.7</v>
      </c>
      <c r="G15" s="16"/>
      <c r="H15" s="4"/>
      <c r="I15" s="16"/>
      <c r="J15" s="50"/>
    </row>
    <row r="16" spans="1:10" ht="14.15" customHeight="1" thickBot="1" x14ac:dyDescent="0.35">
      <c r="A16" s="918" t="s">
        <v>84</v>
      </c>
      <c r="B16" s="918"/>
      <c r="C16" s="918"/>
      <c r="D16" s="918"/>
      <c r="E16" s="918"/>
      <c r="F16" s="918"/>
      <c r="G16" s="919"/>
      <c r="H16" s="45">
        <f>H14</f>
        <v>222</v>
      </c>
      <c r="I16" s="16"/>
      <c r="J16" s="51"/>
    </row>
    <row r="17" spans="1:10" ht="14.15" customHeight="1" x14ac:dyDescent="0.3">
      <c r="A17" s="56"/>
      <c r="B17" s="56"/>
      <c r="C17" s="56"/>
      <c r="D17" s="56"/>
      <c r="E17" s="56"/>
      <c r="F17" s="56"/>
      <c r="G17" s="56"/>
      <c r="H17" s="55"/>
      <c r="I17" s="16"/>
      <c r="J17" s="4"/>
    </row>
    <row r="18" spans="1:10" ht="21" customHeight="1" x14ac:dyDescent="0.3">
      <c r="A18" s="914" t="s">
        <v>85</v>
      </c>
      <c r="B18" s="914"/>
      <c r="C18" s="914"/>
      <c r="D18" s="914"/>
      <c r="E18" s="16"/>
      <c r="F18" s="64"/>
      <c r="G18" s="16"/>
      <c r="H18" s="16"/>
      <c r="I18" s="16"/>
    </row>
    <row r="19" spans="1:10" ht="20" x14ac:dyDescent="0.25">
      <c r="A19" s="23" t="s">
        <v>6</v>
      </c>
      <c r="B19" s="23" t="s">
        <v>76</v>
      </c>
      <c r="C19" s="24" t="s">
        <v>77</v>
      </c>
      <c r="D19" s="23" t="s">
        <v>67</v>
      </c>
      <c r="E19" s="24" t="s">
        <v>7</v>
      </c>
      <c r="F19" s="65" t="s">
        <v>78</v>
      </c>
      <c r="G19" s="24" t="s">
        <v>79</v>
      </c>
      <c r="H19" s="24" t="s">
        <v>80</v>
      </c>
      <c r="I19" s="25" t="s">
        <v>81</v>
      </c>
      <c r="J19" s="16"/>
    </row>
    <row r="20" spans="1:10" ht="14.15" customHeight="1" x14ac:dyDescent="0.25">
      <c r="A20" s="915">
        <v>2</v>
      </c>
      <c r="B20" s="23">
        <v>1</v>
      </c>
      <c r="C20" s="53">
        <v>85</v>
      </c>
      <c r="D20" s="28" t="s">
        <v>58</v>
      </c>
      <c r="E20" s="29">
        <v>1995</v>
      </c>
      <c r="F20" s="66">
        <v>84.9</v>
      </c>
      <c r="G20" s="23">
        <v>54</v>
      </c>
      <c r="H20" s="23">
        <f>G20</f>
        <v>54</v>
      </c>
      <c r="I20" s="43" t="s">
        <v>59</v>
      </c>
      <c r="J20" s="16"/>
    </row>
    <row r="21" spans="1:10" ht="14.15" customHeight="1" x14ac:dyDescent="0.25">
      <c r="A21" s="915"/>
      <c r="B21" s="23">
        <v>2</v>
      </c>
      <c r="C21" s="53" t="s">
        <v>82</v>
      </c>
      <c r="D21" s="28" t="s">
        <v>86</v>
      </c>
      <c r="E21" s="29">
        <v>1990</v>
      </c>
      <c r="F21" s="60">
        <v>96.65</v>
      </c>
      <c r="G21" s="23">
        <v>56</v>
      </c>
      <c r="H21" s="23">
        <f>H20+G21</f>
        <v>110</v>
      </c>
      <c r="I21" s="43" t="s">
        <v>57</v>
      </c>
      <c r="J21" s="16"/>
    </row>
    <row r="22" spans="1:10" ht="14.15" customHeight="1" x14ac:dyDescent="0.25">
      <c r="A22" s="915"/>
      <c r="B22" s="23">
        <v>3</v>
      </c>
      <c r="C22" s="53">
        <v>85</v>
      </c>
      <c r="D22" s="28" t="s">
        <v>68</v>
      </c>
      <c r="E22" s="29">
        <v>1997</v>
      </c>
      <c r="F22" s="60">
        <v>84.8</v>
      </c>
      <c r="G22" s="27">
        <v>52</v>
      </c>
      <c r="H22" s="23">
        <f t="shared" ref="H22:H23" si="2">H21+G22</f>
        <v>162</v>
      </c>
      <c r="I22" s="43" t="s">
        <v>57</v>
      </c>
      <c r="J22" s="6"/>
    </row>
    <row r="23" spans="1:10" ht="14.15" customHeight="1" x14ac:dyDescent="0.25">
      <c r="A23" s="915"/>
      <c r="B23" s="23">
        <v>4</v>
      </c>
      <c r="C23" s="53" t="s">
        <v>82</v>
      </c>
      <c r="D23" s="28" t="s">
        <v>87</v>
      </c>
      <c r="E23" s="7">
        <v>1990</v>
      </c>
      <c r="F23" s="59">
        <v>96.2</v>
      </c>
      <c r="G23" s="34">
        <v>40</v>
      </c>
      <c r="H23" s="23">
        <f t="shared" si="2"/>
        <v>202</v>
      </c>
      <c r="I23" s="43" t="s">
        <v>57</v>
      </c>
      <c r="J23" s="16"/>
    </row>
    <row r="24" spans="1:10" ht="12.75" customHeight="1" x14ac:dyDescent="0.3">
      <c r="A24" s="916" t="s">
        <v>83</v>
      </c>
      <c r="B24" s="916"/>
      <c r="C24" s="916"/>
      <c r="D24" s="916"/>
      <c r="E24" s="916"/>
      <c r="F24" s="38">
        <f>SUM(F20:F23)</f>
        <v>362.55</v>
      </c>
      <c r="G24" s="16"/>
      <c r="H24" s="4"/>
      <c r="I24" s="16"/>
      <c r="J24" s="16"/>
    </row>
    <row r="25" spans="1:10" ht="12.75" customHeight="1" x14ac:dyDescent="0.3">
      <c r="A25" s="918" t="s">
        <v>84</v>
      </c>
      <c r="B25" s="918"/>
      <c r="C25" s="918"/>
      <c r="D25" s="918"/>
      <c r="E25" s="918"/>
      <c r="F25" s="918"/>
      <c r="G25" s="918"/>
      <c r="H25" s="45">
        <f>H23</f>
        <v>202</v>
      </c>
      <c r="I25" s="16"/>
      <c r="J25" s="16"/>
    </row>
    <row r="26" spans="1:10" s="16" customFormat="1" ht="17.25" customHeight="1" x14ac:dyDescent="0.25"/>
    <row r="27" spans="1:10" ht="27.75" customHeight="1" x14ac:dyDescent="0.3">
      <c r="A27" s="914" t="s">
        <v>88</v>
      </c>
      <c r="B27" s="914"/>
      <c r="C27" s="914"/>
      <c r="D27" s="914"/>
      <c r="E27" s="16"/>
      <c r="F27" s="16"/>
      <c r="G27" s="16"/>
      <c r="H27" s="16"/>
      <c r="I27" s="16"/>
    </row>
    <row r="28" spans="1:10" s="16" customFormat="1" ht="20" x14ac:dyDescent="0.25">
      <c r="A28" s="23" t="s">
        <v>6</v>
      </c>
      <c r="B28" s="23" t="s">
        <v>76</v>
      </c>
      <c r="C28" s="24" t="s">
        <v>77</v>
      </c>
      <c r="D28" s="23" t="s">
        <v>67</v>
      </c>
      <c r="E28" s="24" t="s">
        <v>7</v>
      </c>
      <c r="F28" s="65" t="s">
        <v>78</v>
      </c>
      <c r="G28" s="24" t="s">
        <v>79</v>
      </c>
      <c r="H28" s="24" t="s">
        <v>80</v>
      </c>
      <c r="I28" s="25" t="s">
        <v>81</v>
      </c>
    </row>
    <row r="29" spans="1:10" s="16" customFormat="1" ht="14.15" customHeight="1" x14ac:dyDescent="0.25">
      <c r="A29" s="915">
        <v>3</v>
      </c>
      <c r="B29" s="23">
        <v>1</v>
      </c>
      <c r="C29" s="53">
        <v>73</v>
      </c>
      <c r="D29" s="28" t="s">
        <v>63</v>
      </c>
      <c r="E29" s="42">
        <v>1992</v>
      </c>
      <c r="F29" s="67">
        <v>72.400000000000006</v>
      </c>
      <c r="G29" s="34">
        <v>50</v>
      </c>
      <c r="H29" s="23">
        <f>G29</f>
        <v>50</v>
      </c>
      <c r="I29" s="43" t="s">
        <v>64</v>
      </c>
    </row>
    <row r="30" spans="1:10" s="16" customFormat="1" ht="14.15" customHeight="1" x14ac:dyDescent="0.25">
      <c r="A30" s="923"/>
      <c r="B30" s="23">
        <v>2</v>
      </c>
      <c r="C30" s="53" t="s">
        <v>82</v>
      </c>
      <c r="D30" s="28" t="s">
        <v>66</v>
      </c>
      <c r="E30" s="29">
        <v>1999</v>
      </c>
      <c r="F30" s="60">
        <v>87.7</v>
      </c>
      <c r="G30" s="34">
        <v>47</v>
      </c>
      <c r="H30" s="23">
        <f>H29+G30</f>
        <v>97</v>
      </c>
      <c r="I30" s="43" t="s">
        <v>60</v>
      </c>
    </row>
    <row r="31" spans="1:10" s="6" customFormat="1" ht="14.15" customHeight="1" x14ac:dyDescent="0.25">
      <c r="A31" s="923"/>
      <c r="B31" s="23">
        <v>3</v>
      </c>
      <c r="C31" s="53" t="s">
        <v>82</v>
      </c>
      <c r="D31" s="28" t="s">
        <v>61</v>
      </c>
      <c r="E31" s="44">
        <v>1999</v>
      </c>
      <c r="F31" s="59">
        <v>106.3</v>
      </c>
      <c r="G31" s="34">
        <v>47</v>
      </c>
      <c r="H31" s="23">
        <f t="shared" ref="H31:H32" si="3">H30+G31</f>
        <v>144</v>
      </c>
      <c r="I31" s="43" t="s">
        <v>62</v>
      </c>
    </row>
    <row r="32" spans="1:10" s="16" customFormat="1" ht="13.5" customHeight="1" x14ac:dyDescent="0.25">
      <c r="A32" s="923"/>
      <c r="B32" s="23">
        <v>4</v>
      </c>
      <c r="C32" s="32">
        <v>85</v>
      </c>
      <c r="D32" s="15" t="s">
        <v>65</v>
      </c>
      <c r="E32" s="29">
        <v>1999</v>
      </c>
      <c r="F32" s="59">
        <v>83.85</v>
      </c>
      <c r="G32" s="23">
        <v>46</v>
      </c>
      <c r="H32" s="23">
        <f t="shared" si="3"/>
        <v>190</v>
      </c>
      <c r="I32" s="43" t="s">
        <v>60</v>
      </c>
    </row>
    <row r="33" spans="1:10" s="16" customFormat="1" ht="22.5" customHeight="1" x14ac:dyDescent="0.3">
      <c r="A33" s="37" t="s">
        <v>83</v>
      </c>
      <c r="B33" s="47"/>
      <c r="C33" s="47"/>
      <c r="D33" s="47"/>
      <c r="E33" s="47"/>
      <c r="F33" s="38">
        <f>SUM(F29:F32)</f>
        <v>350.25</v>
      </c>
      <c r="H33" s="4"/>
    </row>
    <row r="34" spans="1:10" ht="12.75" customHeight="1" x14ac:dyDescent="0.3">
      <c r="A34" s="37" t="s">
        <v>84</v>
      </c>
      <c r="B34" s="47"/>
      <c r="C34" s="47"/>
      <c r="D34" s="47"/>
      <c r="E34" s="47"/>
      <c r="F34" s="47"/>
      <c r="G34" s="47"/>
      <c r="H34" s="45">
        <f>H32</f>
        <v>190</v>
      </c>
      <c r="I34" s="16"/>
      <c r="J34" s="16"/>
    </row>
    <row r="35" spans="1:10" ht="13.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s="16" customFormat="1" ht="23.25" customHeight="1" thickBot="1" x14ac:dyDescent="0.35">
      <c r="A36" s="58" t="s">
        <v>95</v>
      </c>
      <c r="B36" s="58"/>
      <c r="C36" s="58"/>
      <c r="D36" s="58"/>
    </row>
    <row r="37" spans="1:10" s="16" customFormat="1" ht="26.25" customHeight="1" thickBot="1" x14ac:dyDescent="0.3">
      <c r="A37" s="23" t="s">
        <v>6</v>
      </c>
      <c r="B37" s="23" t="s">
        <v>76</v>
      </c>
      <c r="C37" s="24" t="s">
        <v>77</v>
      </c>
      <c r="D37" s="23" t="s">
        <v>67</v>
      </c>
      <c r="E37" s="24" t="s">
        <v>7</v>
      </c>
      <c r="F37" s="24" t="s">
        <v>78</v>
      </c>
      <c r="G37" s="24" t="s">
        <v>79</v>
      </c>
      <c r="H37" s="24" t="s">
        <v>80</v>
      </c>
      <c r="I37" s="25" t="s">
        <v>81</v>
      </c>
      <c r="J37" s="26"/>
    </row>
    <row r="38" spans="1:10" s="16" customFormat="1" ht="14.15" customHeight="1" thickBot="1" x14ac:dyDescent="0.3">
      <c r="A38" s="915">
        <v>4</v>
      </c>
      <c r="B38" s="23">
        <v>1</v>
      </c>
      <c r="C38" s="27">
        <v>85</v>
      </c>
      <c r="D38" s="28" t="s">
        <v>52</v>
      </c>
      <c r="E38" s="29">
        <v>1992</v>
      </c>
      <c r="F38" s="46">
        <v>78.5</v>
      </c>
      <c r="G38" s="27">
        <v>30</v>
      </c>
      <c r="H38" s="23">
        <f>G38</f>
        <v>30</v>
      </c>
      <c r="I38" s="30" t="s">
        <v>53</v>
      </c>
      <c r="J38" s="31"/>
    </row>
    <row r="39" spans="1:10" ht="14.15" customHeight="1" x14ac:dyDescent="0.25">
      <c r="A39" s="923"/>
      <c r="B39" s="23">
        <v>2</v>
      </c>
      <c r="C39" s="57">
        <v>85</v>
      </c>
      <c r="D39" s="28" t="s">
        <v>48</v>
      </c>
      <c r="E39" s="29">
        <v>1983</v>
      </c>
      <c r="F39" s="59">
        <v>82.3</v>
      </c>
      <c r="G39" s="27">
        <v>39</v>
      </c>
      <c r="H39" s="23">
        <f>H38+G39</f>
        <v>69</v>
      </c>
      <c r="I39" s="30" t="s">
        <v>49</v>
      </c>
      <c r="J39" s="31"/>
    </row>
    <row r="40" spans="1:10" s="16" customFormat="1" ht="14.15" customHeight="1" thickBot="1" x14ac:dyDescent="0.3">
      <c r="A40" s="923"/>
      <c r="B40" s="23">
        <v>3</v>
      </c>
      <c r="C40" s="57">
        <v>85</v>
      </c>
      <c r="D40" s="33" t="s">
        <v>50</v>
      </c>
      <c r="E40" s="13">
        <v>1993</v>
      </c>
      <c r="F40" s="60">
        <v>80.05</v>
      </c>
      <c r="G40" s="34">
        <v>39</v>
      </c>
      <c r="H40" s="23">
        <f t="shared" ref="H40:H41" si="4">H39+G40</f>
        <v>108</v>
      </c>
      <c r="I40" s="35" t="s">
        <v>51</v>
      </c>
      <c r="J40" s="36"/>
    </row>
    <row r="41" spans="1:10" s="16" customFormat="1" ht="14.15" customHeight="1" thickBot="1" x14ac:dyDescent="0.3">
      <c r="A41" s="923"/>
      <c r="B41" s="23">
        <v>4</v>
      </c>
      <c r="C41" s="57" t="s">
        <v>82</v>
      </c>
      <c r="D41" s="18" t="s">
        <v>54</v>
      </c>
      <c r="E41" s="9">
        <v>1965</v>
      </c>
      <c r="F41" s="61">
        <v>103.15</v>
      </c>
      <c r="G41" s="34">
        <v>40</v>
      </c>
      <c r="H41" s="23">
        <f t="shared" si="4"/>
        <v>148</v>
      </c>
      <c r="I41" s="35" t="s">
        <v>55</v>
      </c>
      <c r="J41" s="36"/>
    </row>
    <row r="42" spans="1:10" s="16" customFormat="1" ht="15.75" customHeight="1" x14ac:dyDescent="0.25">
      <c r="A42" s="37" t="s">
        <v>83</v>
      </c>
      <c r="B42" s="37"/>
      <c r="C42" s="37"/>
      <c r="D42" s="37"/>
      <c r="E42" s="37"/>
      <c r="F42" s="62">
        <f>SUM(F38:F41)</f>
        <v>344</v>
      </c>
      <c r="H42" s="4"/>
    </row>
    <row r="43" spans="1:10" s="16" customFormat="1" ht="20.25" customHeight="1" x14ac:dyDescent="0.25">
      <c r="A43" s="39" t="s">
        <v>84</v>
      </c>
      <c r="B43" s="39"/>
      <c r="C43" s="39"/>
      <c r="D43" s="39"/>
      <c r="E43" s="37"/>
      <c r="F43" s="63"/>
      <c r="G43" s="37"/>
      <c r="H43" s="40">
        <f>H41</f>
        <v>148</v>
      </c>
      <c r="I43" s="41"/>
    </row>
    <row r="44" spans="1:10" ht="13.5" customHeight="1" x14ac:dyDescent="0.3">
      <c r="A44" s="52"/>
      <c r="B44" s="52"/>
      <c r="C44" s="52"/>
      <c r="D44" s="52"/>
      <c r="E44" s="52"/>
      <c r="F44" s="52"/>
      <c r="G44" s="47"/>
      <c r="H44" s="20"/>
      <c r="I44" s="16"/>
      <c r="J44" s="16"/>
    </row>
    <row r="45" spans="1:10" ht="21.75" customHeight="1" x14ac:dyDescent="0.25"/>
    <row r="46" spans="1:10" x14ac:dyDescent="0.25">
      <c r="A46" s="17" t="s">
        <v>16</v>
      </c>
      <c r="B46" s="17"/>
      <c r="C46" s="17"/>
      <c r="D46" s="2" t="s">
        <v>96</v>
      </c>
      <c r="E46" s="17"/>
      <c r="F46" s="3"/>
      <c r="G46" s="10" t="s">
        <v>89</v>
      </c>
      <c r="I46" s="11" t="s">
        <v>97</v>
      </c>
    </row>
    <row r="47" spans="1:10" x14ac:dyDescent="0.25">
      <c r="A47" s="17"/>
      <c r="B47" s="17"/>
      <c r="C47" s="17"/>
      <c r="D47" s="17"/>
      <c r="E47" s="17"/>
      <c r="G47" s="10"/>
      <c r="I47" s="8"/>
    </row>
    <row r="48" spans="1:10" x14ac:dyDescent="0.25">
      <c r="A48" s="17" t="s">
        <v>17</v>
      </c>
      <c r="B48" s="17"/>
      <c r="C48" s="17"/>
      <c r="D48" s="11" t="s">
        <v>99</v>
      </c>
      <c r="E48" s="17"/>
      <c r="F48" s="17"/>
      <c r="G48" s="10" t="s">
        <v>18</v>
      </c>
      <c r="I48" s="11" t="s">
        <v>98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U38"/>
  <sheetViews>
    <sheetView zoomScale="90" zoomScaleNormal="90" zoomScaleSheetLayoutView="90" workbookViewId="0">
      <selection activeCell="L15" sqref="L15"/>
    </sheetView>
  </sheetViews>
  <sheetFormatPr defaultColWidth="9.1796875" defaultRowHeight="12.5" x14ac:dyDescent="0.25"/>
  <cols>
    <col min="1" max="1" width="1.26953125" style="16" customWidth="1"/>
    <col min="2" max="2" width="7.1796875" style="16" customWidth="1"/>
    <col min="3" max="3" width="9.1796875" style="16"/>
    <col min="4" max="4" width="14.36328125" style="16" customWidth="1"/>
    <col min="5" max="5" width="9.453125" style="16" customWidth="1"/>
    <col min="6" max="6" width="7.453125" style="16" customWidth="1"/>
    <col min="7" max="7" width="23.7265625" style="16" customWidth="1"/>
    <col min="8" max="8" width="24.453125" style="16" customWidth="1"/>
    <col min="9" max="9" width="9.1796875" style="16" customWidth="1"/>
    <col min="10" max="10" width="7.26953125" style="16" customWidth="1"/>
    <col min="11" max="11" width="6.453125" style="16" customWidth="1"/>
    <col min="12" max="12" width="8" style="16" customWidth="1"/>
    <col min="13" max="13" width="8.54296875" style="16" customWidth="1"/>
    <col min="14" max="14" width="6.54296875" style="16" customWidth="1"/>
    <col min="15" max="15" width="8.7265625" style="16" customWidth="1"/>
    <col min="16" max="16" width="7.453125" style="16" customWidth="1"/>
    <col min="17" max="17" width="8" style="16" customWidth="1"/>
    <col min="18" max="18" width="8.6328125" style="16" customWidth="1"/>
    <col min="19" max="19" width="15.36328125" style="16" customWidth="1"/>
    <col min="20" max="16384" width="9.1796875" style="16"/>
  </cols>
  <sheetData>
    <row r="1" spans="1:21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  <c r="T1" s="1"/>
    </row>
    <row r="2" spans="1:21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  <c r="T2" s="1"/>
    </row>
    <row r="3" spans="1:21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  <c r="T3" s="5"/>
    </row>
    <row r="4" spans="1:21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  <c r="T4" s="1"/>
    </row>
    <row r="5" spans="1:21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1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1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1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170"/>
      <c r="Q8" s="909" t="s">
        <v>2</v>
      </c>
      <c r="R8" s="815"/>
      <c r="S8" s="815"/>
    </row>
    <row r="9" spans="1:21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867"/>
      <c r="Q9" s="303" t="s">
        <v>3</v>
      </c>
      <c r="R9" s="292" t="s">
        <v>4</v>
      </c>
      <c r="S9" s="292" t="s">
        <v>5</v>
      </c>
    </row>
    <row r="10" spans="1:21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210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299">
        <v>240</v>
      </c>
      <c r="R10" s="299">
        <v>183</v>
      </c>
      <c r="S10" s="299">
        <v>120</v>
      </c>
    </row>
    <row r="11" spans="1:21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1" s="8" customFormat="1" ht="11.25" customHeight="1" x14ac:dyDescent="0.25">
      <c r="B12" s="924" t="s">
        <v>6</v>
      </c>
      <c r="C12" s="823" t="s">
        <v>67</v>
      </c>
      <c r="D12" s="823"/>
      <c r="E12" s="816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16" t="s">
        <v>6</v>
      </c>
      <c r="L12" s="822" t="s">
        <v>19</v>
      </c>
      <c r="M12" s="822"/>
      <c r="N12" s="816" t="s">
        <v>6</v>
      </c>
      <c r="O12" s="816" t="s">
        <v>22</v>
      </c>
      <c r="P12" s="816" t="s">
        <v>13</v>
      </c>
      <c r="Q12" s="816" t="s">
        <v>14</v>
      </c>
      <c r="R12" s="816" t="s">
        <v>15</v>
      </c>
      <c r="S12" s="818"/>
    </row>
    <row r="13" spans="1:21" s="8" customFormat="1" ht="13.5" thickBot="1" x14ac:dyDescent="0.3">
      <c r="B13" s="925"/>
      <c r="C13" s="902"/>
      <c r="D13" s="902"/>
      <c r="E13" s="926"/>
      <c r="F13" s="926"/>
      <c r="G13" s="926"/>
      <c r="H13" s="926"/>
      <c r="I13" s="926"/>
      <c r="J13" s="926"/>
      <c r="K13" s="926"/>
      <c r="L13" s="682" t="s">
        <v>21</v>
      </c>
      <c r="M13" s="682" t="s">
        <v>23</v>
      </c>
      <c r="N13" s="926"/>
      <c r="O13" s="926"/>
      <c r="P13" s="926"/>
      <c r="Q13" s="926"/>
      <c r="R13" s="926"/>
      <c r="S13" s="927"/>
    </row>
    <row r="14" spans="1:21" s="10" customFormat="1" ht="15" customHeight="1" x14ac:dyDescent="0.3">
      <c r="A14" s="10">
        <v>69</v>
      </c>
      <c r="B14" s="770">
        <v>1</v>
      </c>
      <c r="C14" s="756" t="str">
        <f>VLOOKUP(A14,Список!$A$2:$J$123,3)</f>
        <v>Булдаков Никита</v>
      </c>
      <c r="D14" s="757"/>
      <c r="E14" s="758">
        <f>VLOOKUP(A14,Список!$A$2:$J$123,4)</f>
        <v>1997</v>
      </c>
      <c r="F14" s="759" t="str">
        <f>VLOOKUP(A14,Список!$A$2:$J$123,5)</f>
        <v>МС</v>
      </c>
      <c r="G14" s="760" t="str">
        <f>VLOOKUP(A14,Список!$A$2:$J$123,6)</f>
        <v>Удмуртская республика</v>
      </c>
      <c r="H14" s="761"/>
      <c r="I14" s="762">
        <f>VLOOKUP(A14,Список!$A$2:$K$123,11)</f>
        <v>90.7</v>
      </c>
      <c r="J14" s="780">
        <v>112</v>
      </c>
      <c r="K14" s="772">
        <f t="shared" ref="K14:K20" si="0">RANK(J14,$J$14:$J$20,0)</f>
        <v>1</v>
      </c>
      <c r="L14" s="765">
        <v>170</v>
      </c>
      <c r="M14" s="760">
        <f t="shared" ref="M14" si="1">L14/2</f>
        <v>85</v>
      </c>
      <c r="N14" s="773">
        <f t="shared" ref="N14:N20" si="2">RANK(M14,$M$12:$M$27,0)</f>
        <v>1</v>
      </c>
      <c r="O14" s="774">
        <f t="shared" ref="O14" si="3">M14+J14</f>
        <v>197</v>
      </c>
      <c r="P14" s="767">
        <f t="shared" ref="P14" si="4">IF(B14=1,20,IF(B14=2,18,IF(B14=3,16,IF(B14&gt;19,0,19-B14))))</f>
        <v>20</v>
      </c>
      <c r="Q14" s="760" t="str">
        <f t="shared" ref="Q14" si="5"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МС</v>
      </c>
      <c r="R14" s="769" t="str">
        <f>VLOOKUP(A14,Список!$A$2:$J$123,9)</f>
        <v>Веретенников С.А.</v>
      </c>
      <c r="S14" s="476"/>
      <c r="T14" s="8"/>
      <c r="U14" s="8"/>
    </row>
    <row r="15" spans="1:21" ht="15" customHeight="1" x14ac:dyDescent="0.3">
      <c r="A15" s="16">
        <v>54</v>
      </c>
      <c r="B15" s="683">
        <v>2</v>
      </c>
      <c r="C15" s="732" t="str">
        <f>VLOOKUP(A15,Список!$A$2:$J$123,3)</f>
        <v>Бардин Максим</v>
      </c>
      <c r="D15" s="733"/>
      <c r="E15" s="686">
        <f>VLOOKUP(A15,Список!$A$2:$J$123,4)</f>
        <v>1990</v>
      </c>
      <c r="F15" s="687" t="str">
        <f>VLOOKUP(A15,Список!$A$2:$J$123,5)</f>
        <v>КМС</v>
      </c>
      <c r="G15" s="688" t="str">
        <f>VLOOKUP(A15,Список!$A$2:$J$123,6)</f>
        <v>Пермский край</v>
      </c>
      <c r="H15" s="689" t="str">
        <f>VLOOKUP(A15,Список!$A$2:$J$123,7)</f>
        <v>ДО ДС ДЮ «Прикамье»</v>
      </c>
      <c r="I15" s="734">
        <f>VLOOKUP(A15,Список!$A$2:$K$123,11)</f>
        <v>91.25</v>
      </c>
      <c r="J15" s="781">
        <v>75</v>
      </c>
      <c r="K15" s="691">
        <f t="shared" si="0"/>
        <v>5</v>
      </c>
      <c r="L15" s="737">
        <v>145</v>
      </c>
      <c r="M15" s="688">
        <f>L15/2</f>
        <v>72.5</v>
      </c>
      <c r="N15" s="692">
        <f t="shared" si="2"/>
        <v>2</v>
      </c>
      <c r="O15" s="693">
        <f>M15+J15</f>
        <v>147.5</v>
      </c>
      <c r="P15" s="694">
        <f>IF(B15=1,20,IF(B15=2,18,IF(B15=3,16,IF(B15&gt;19,0,19-B15))))</f>
        <v>18</v>
      </c>
      <c r="Q15" s="688" t="str">
        <f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КМС</v>
      </c>
      <c r="R15" s="740" t="str">
        <f>VLOOKUP(A15,Список!$A$2:$J$123,9)</f>
        <v>Мошев Д.И, Лунев А.Г.</v>
      </c>
      <c r="S15" s="742"/>
      <c r="T15" s="8"/>
      <c r="U15" s="8"/>
    </row>
    <row r="16" spans="1:21" s="10" customFormat="1" ht="15" customHeight="1" x14ac:dyDescent="0.3">
      <c r="A16" s="10">
        <v>12</v>
      </c>
      <c r="B16" s="683">
        <v>3</v>
      </c>
      <c r="C16" s="732" t="str">
        <f>VLOOKUP(A16,Список!$A$2:$J$123,3)</f>
        <v xml:space="preserve">Арсланов Айдар </v>
      </c>
      <c r="D16" s="733"/>
      <c r="E16" s="686">
        <f>VLOOKUP(A16,Список!$A$2:$J$123,4)</f>
        <v>1985</v>
      </c>
      <c r="F16" s="687" t="str">
        <f>VLOOKUP(A16,Список!$A$2:$J$123,5)</f>
        <v>КМС</v>
      </c>
      <c r="G16" s="688" t="str">
        <f>VLOOKUP(A16,Список!$A$2:$J$123,6)</f>
        <v>Республика Башкортостан</v>
      </c>
      <c r="H16" s="689" t="str">
        <f>VLOOKUP(A16,Список!$A$2:$J$123,7)</f>
        <v>МАУ ДО СШ №2 г. Туймазы</v>
      </c>
      <c r="I16" s="734">
        <f>VLOOKUP(A16,Список!$A$2:$K$123,11)</f>
        <v>88.05</v>
      </c>
      <c r="J16" s="781">
        <v>78</v>
      </c>
      <c r="K16" s="691">
        <f t="shared" si="0"/>
        <v>4</v>
      </c>
      <c r="L16" s="737">
        <v>119</v>
      </c>
      <c r="M16" s="688">
        <f t="shared" ref="M16:M20" si="6">L16/2</f>
        <v>59.5</v>
      </c>
      <c r="N16" s="692">
        <f t="shared" si="2"/>
        <v>3</v>
      </c>
      <c r="O16" s="693">
        <f t="shared" ref="O16:O20" si="7">M16+J16</f>
        <v>137.5</v>
      </c>
      <c r="P16" s="694">
        <f t="shared" ref="P16:P20" si="8">IF(B16=1,20,IF(B16=2,18,IF(B16=3,16,IF(B16&gt;19,0,19-B16))))</f>
        <v>16</v>
      </c>
      <c r="Q16" s="688" t="str">
        <f t="shared" ref="Q16:Q20" si="9">IF(AND(NOT(OR(F16="МСМК",F16="ЗМС")),O16&gt;=$Q$10),"+МСМК",IF(AND(OR(F16="МСМК",F16="ЗМС"),O16&gt;=$Q$10),"МСМК",IF(AND(NOT(OR(F16="МСМК",F16="МС",F16="ЗМС")),O16&gt;=$R$10),"+МС",IF(AND(OR(F16="МСМК",F16="МС",F16="ЗМС"),O16&gt;=$R$10),"МС",IF(AND(NOT(OR(F16="ЗМС",F16="МСМК",F16="МС",F16="КМС")),O16&gt;=$S$10),"+КМС",IF(AND(OR(F16="ЗМС",F16="МСМК",F16="МС",F16="КМС"),O16&gt;=$S$10),"КМС","-"))))))</f>
        <v>КМС</v>
      </c>
      <c r="R16" s="740" t="str">
        <f>VLOOKUP(A16,Список!$A$2:$J$123,9)</f>
        <v>Ляукин К.С.</v>
      </c>
      <c r="S16" s="742"/>
      <c r="T16" s="8"/>
      <c r="U16" s="8"/>
    </row>
    <row r="17" spans="1:21" ht="15" customHeight="1" x14ac:dyDescent="0.3">
      <c r="A17" s="320">
        <v>84</v>
      </c>
      <c r="B17" s="683">
        <v>4</v>
      </c>
      <c r="C17" s="732" t="str">
        <f>VLOOKUP(A17,Список!$A$2:$J$123,3)</f>
        <v xml:space="preserve">Лебедев Владислав </v>
      </c>
      <c r="D17" s="733"/>
      <c r="E17" s="686">
        <f>VLOOKUP(A17,Список!$A$2:$J$123,4)</f>
        <v>1997</v>
      </c>
      <c r="F17" s="687" t="str">
        <f>VLOOKUP(A17,Список!$A$2:$J$123,5)</f>
        <v>КМС</v>
      </c>
      <c r="G17" s="688" t="str">
        <f>VLOOKUP(A17,Список!$A$2:$J$123,6)</f>
        <v>Кировская область</v>
      </c>
      <c r="H17" s="689" t="str">
        <f>VLOOKUP(A17,Список!$A$2:$J$123,7)</f>
        <v>КОГАУ «СШОР «Юность»</v>
      </c>
      <c r="I17" s="734">
        <f>VLOOKUP(A17,Список!$A$2:$K$123,11)</f>
        <v>93.65</v>
      </c>
      <c r="J17" s="781">
        <v>82</v>
      </c>
      <c r="K17" s="691">
        <f t="shared" si="0"/>
        <v>3</v>
      </c>
      <c r="L17" s="737">
        <v>102</v>
      </c>
      <c r="M17" s="688">
        <f t="shared" si="6"/>
        <v>51</v>
      </c>
      <c r="N17" s="692">
        <f t="shared" si="2"/>
        <v>4</v>
      </c>
      <c r="O17" s="693">
        <f t="shared" si="7"/>
        <v>133</v>
      </c>
      <c r="P17" s="694">
        <f t="shared" si="8"/>
        <v>15</v>
      </c>
      <c r="Q17" s="688" t="str">
        <f t="shared" si="9"/>
        <v>КМС</v>
      </c>
      <c r="R17" s="740" t="str">
        <f>VLOOKUP(A17,Список!$A$2:$J$123,9)</f>
        <v>Малков Е.И.</v>
      </c>
      <c r="S17" s="742"/>
      <c r="T17" s="8"/>
      <c r="U17" s="8"/>
    </row>
    <row r="18" spans="1:21" ht="15" customHeight="1" x14ac:dyDescent="0.3">
      <c r="A18" s="320">
        <v>26</v>
      </c>
      <c r="B18" s="683">
        <v>5</v>
      </c>
      <c r="C18" s="732" t="str">
        <f>VLOOKUP(A18,Список!$A$2:$J$123,3)</f>
        <v>Салихов Рустам</v>
      </c>
      <c r="D18" s="733"/>
      <c r="E18" s="686">
        <f>VLOOKUP(A18,Список!$A$2:$J$123,4)</f>
        <v>1982</v>
      </c>
      <c r="F18" s="687" t="str">
        <f>VLOOKUP(A18,Список!$A$2:$J$123,5)</f>
        <v>МС</v>
      </c>
      <c r="G18" s="688" t="str">
        <f>VLOOKUP(A18,Список!$A$2:$J$123,6)</f>
        <v>Оренбургская область</v>
      </c>
      <c r="H18" s="689"/>
      <c r="I18" s="734">
        <f>VLOOKUP(A18,Список!$A$2:$K$123,11)</f>
        <v>92.4</v>
      </c>
      <c r="J18" s="781">
        <v>87</v>
      </c>
      <c r="K18" s="691">
        <f t="shared" si="0"/>
        <v>2</v>
      </c>
      <c r="L18" s="737">
        <v>91</v>
      </c>
      <c r="M18" s="688">
        <f t="shared" si="6"/>
        <v>45.5</v>
      </c>
      <c r="N18" s="692">
        <f t="shared" si="2"/>
        <v>6</v>
      </c>
      <c r="O18" s="693">
        <f t="shared" si="7"/>
        <v>132.5</v>
      </c>
      <c r="P18" s="694">
        <f t="shared" si="8"/>
        <v>14</v>
      </c>
      <c r="Q18" s="688" t="str">
        <f t="shared" si="9"/>
        <v>КМС</v>
      </c>
      <c r="R18" s="740" t="str">
        <f>VLOOKUP(A18,Список!$A$2:$J$123,9)</f>
        <v>Фунтиков Н.Н.</v>
      </c>
      <c r="S18" s="742"/>
      <c r="T18" s="8"/>
      <c r="U18" s="8"/>
    </row>
    <row r="19" spans="1:21" ht="15" customHeight="1" x14ac:dyDescent="0.3">
      <c r="A19" s="320">
        <v>17</v>
      </c>
      <c r="B19" s="683">
        <v>6</v>
      </c>
      <c r="C19" s="732" t="str">
        <f>VLOOKUP(A19,Список!$A$2:$J$123,3)</f>
        <v>Иванов Александр</v>
      </c>
      <c r="D19" s="733"/>
      <c r="E19" s="686">
        <f>VLOOKUP(A19,Список!$A$2:$J$123,4)</f>
        <v>2008</v>
      </c>
      <c r="F19" s="687" t="str">
        <f>VLOOKUP(A19,Список!$A$2:$J$123,5)</f>
        <v>I</v>
      </c>
      <c r="G19" s="688" t="str">
        <f>VLOOKUP(A19,Список!$A$2:$J$123,6)</f>
        <v>Республика Башкортостан</v>
      </c>
      <c r="H19" s="689" t="str">
        <f>VLOOKUP(A19,Список!$A$2:$J$123,7)</f>
        <v>МАУ ДО  ФСМ Чемпион г. Белебей</v>
      </c>
      <c r="I19" s="734">
        <f>VLOOKUP(A19,Список!$A$2:$K$123,11)</f>
        <v>92.3</v>
      </c>
      <c r="J19" s="781">
        <v>70</v>
      </c>
      <c r="K19" s="691">
        <f t="shared" si="0"/>
        <v>6</v>
      </c>
      <c r="L19" s="737">
        <v>94</v>
      </c>
      <c r="M19" s="688">
        <f>L19/2</f>
        <v>47</v>
      </c>
      <c r="N19" s="692">
        <f t="shared" si="2"/>
        <v>5</v>
      </c>
      <c r="O19" s="693">
        <f>M19+J19</f>
        <v>117</v>
      </c>
      <c r="P19" s="694">
        <f>IF(B19=1,20,IF(B19=2,18,IF(B19=3,16,IF(B19&gt;19,0,19-B19))))</f>
        <v>13</v>
      </c>
      <c r="Q19" s="688" t="str">
        <f>IF(AND(NOT(OR(F19="МСМК",F19="ЗМС")),O19&gt;=$Q$10),"+МСМК",IF(AND(OR(F19="МСМК",F19="ЗМС"),O19&gt;=$Q$10),"МСМК",IF(AND(NOT(OR(F19="МСМК",F19="МС",F19="ЗМС")),O19&gt;=$R$10),"+МС",IF(AND(OR(F19="МСМК",F19="МС",F19="ЗМС"),O19&gt;=$R$10),"МС",IF(AND(NOT(OR(F19="ЗМС",F19="МСМК",F19="МС",F19="КМС")),O19&gt;=$S$10),"+КМС",IF(AND(OR(F19="ЗМС",F19="МСМК",F19="МС",F19="КМС"),O19&gt;=$S$10),"КМС","-"))))))</f>
        <v>-</v>
      </c>
      <c r="R19" s="740" t="str">
        <f>VLOOKUP(A19,Список!$A$2:$J$123,9)</f>
        <v>Абзалова И.В.</v>
      </c>
      <c r="S19" s="742"/>
      <c r="T19" s="8"/>
      <c r="U19" s="8"/>
    </row>
    <row r="20" spans="1:21" ht="15" customHeight="1" thickBot="1" x14ac:dyDescent="0.35">
      <c r="A20" s="320">
        <v>92</v>
      </c>
      <c r="B20" s="423">
        <v>7</v>
      </c>
      <c r="C20" s="744" t="str">
        <f>VLOOKUP(A20,Список!$A$2:$J$123,3)</f>
        <v>Брагин Аркадий</v>
      </c>
      <c r="D20" s="745"/>
      <c r="E20" s="699">
        <f>VLOOKUP(A20,Список!$A$2:$J$123,4)</f>
        <v>1997</v>
      </c>
      <c r="F20" s="700" t="str">
        <f>VLOOKUP(A20,Список!$A$2:$J$123,5)</f>
        <v>I</v>
      </c>
      <c r="G20" s="677" t="str">
        <f>VLOOKUP(A20,Список!$A$2:$J$123,6)</f>
        <v>Республика Татарстан</v>
      </c>
      <c r="H20" s="701" t="str">
        <f>VLOOKUP(A20,Список!$A$2:$J$123,7)</f>
        <v>РОО «ФГС РТ»</v>
      </c>
      <c r="I20" s="746">
        <f>VLOOKUP(A20,Список!$A$2:$K$123,11)</f>
        <v>94.2</v>
      </c>
      <c r="J20" s="782">
        <v>49</v>
      </c>
      <c r="K20" s="702">
        <f t="shared" si="0"/>
        <v>7</v>
      </c>
      <c r="L20" s="749">
        <v>70</v>
      </c>
      <c r="M20" s="677">
        <f t="shared" si="6"/>
        <v>35</v>
      </c>
      <c r="N20" s="703">
        <f t="shared" si="2"/>
        <v>7</v>
      </c>
      <c r="O20" s="704">
        <f t="shared" si="7"/>
        <v>84</v>
      </c>
      <c r="P20" s="705">
        <f t="shared" si="8"/>
        <v>12</v>
      </c>
      <c r="Q20" s="677" t="str">
        <f t="shared" si="9"/>
        <v>-</v>
      </c>
      <c r="R20" s="752" t="str">
        <f>VLOOKUP(A20,Список!$A$2:$J$123,9)</f>
        <v>Ляукин К.С.</v>
      </c>
      <c r="S20" s="607"/>
      <c r="T20" s="8"/>
      <c r="U20" s="8"/>
    </row>
    <row r="21" spans="1:21" ht="15" customHeight="1" x14ac:dyDescent="0.3">
      <c r="B21" s="117"/>
      <c r="C21" s="251"/>
      <c r="D21" s="119"/>
      <c r="E21" s="120"/>
      <c r="F21" s="295"/>
      <c r="G21" s="295"/>
      <c r="H21" s="295"/>
      <c r="I21" s="162"/>
      <c r="J21" s="126"/>
      <c r="K21" s="213"/>
      <c r="L21" s="293"/>
      <c r="M21" s="293"/>
      <c r="N21" s="213"/>
      <c r="O21" s="126"/>
      <c r="P21" s="126"/>
      <c r="Q21" s="293"/>
      <c r="R21" s="163"/>
      <c r="S21" s="127"/>
      <c r="T21" s="8"/>
      <c r="U21" s="8"/>
    </row>
    <row r="22" spans="1:21" ht="13" x14ac:dyDescent="0.3">
      <c r="B22" s="90"/>
      <c r="C22" s="90"/>
      <c r="D22" s="90"/>
      <c r="E22" s="90"/>
      <c r="F22" s="90"/>
      <c r="G22" s="90"/>
      <c r="H22" s="90"/>
      <c r="I22" s="135"/>
      <c r="J22" s="135"/>
      <c r="K22" s="135"/>
      <c r="L22" s="135"/>
      <c r="M22" s="135"/>
      <c r="N22" s="135"/>
      <c r="O22" s="135"/>
      <c r="P22" s="135"/>
      <c r="Q22" s="135"/>
      <c r="R22" s="90"/>
      <c r="S22" s="90"/>
    </row>
    <row r="23" spans="1:21" s="90" customFormat="1" ht="13" x14ac:dyDescent="0.3">
      <c r="B23" s="103"/>
      <c r="C23" s="91" t="s">
        <v>16</v>
      </c>
      <c r="D23" s="91"/>
      <c r="E23" s="91"/>
      <c r="F23" s="91"/>
      <c r="G23" s="345"/>
      <c r="H23" s="104"/>
      <c r="I23" s="345" t="str">
        <f>'ДЦ 63'!$I$22</f>
        <v>Ческис О.И., 1К (Пермский край)</v>
      </c>
      <c r="J23" s="103"/>
      <c r="K23" s="103"/>
      <c r="L23" s="103"/>
      <c r="M23" s="103"/>
      <c r="N23" s="103"/>
      <c r="O23" s="103"/>
      <c r="P23" s="103"/>
      <c r="Q23" s="103"/>
    </row>
    <row r="24" spans="1:21" s="90" customFormat="1" ht="13" x14ac:dyDescent="0.3">
      <c r="B24" s="103"/>
      <c r="C24" s="91"/>
      <c r="D24" s="91"/>
      <c r="E24" s="91"/>
      <c r="F24" s="91"/>
      <c r="G24" s="345"/>
      <c r="H24" s="104"/>
      <c r="I24" s="345"/>
      <c r="J24" s="103"/>
      <c r="K24" s="103"/>
      <c r="L24" s="103"/>
      <c r="M24" s="103"/>
      <c r="N24" s="103"/>
      <c r="O24" s="103"/>
      <c r="P24" s="103"/>
      <c r="Q24" s="103"/>
    </row>
    <row r="25" spans="1:21" s="90" customFormat="1" ht="13.5" customHeight="1" x14ac:dyDescent="0.3">
      <c r="B25" s="103"/>
      <c r="C25" s="91" t="s">
        <v>17</v>
      </c>
      <c r="D25" s="91"/>
      <c r="E25" s="91"/>
      <c r="F25" s="91"/>
      <c r="G25" s="346"/>
      <c r="H25" s="91"/>
      <c r="I25" s="346" t="str">
        <f>'ДЦ 63'!$I$24</f>
        <v>Паклина М.В., ВК (Пермский край)</v>
      </c>
      <c r="J25" s="103"/>
      <c r="K25" s="103"/>
      <c r="L25" s="103"/>
      <c r="M25" s="103"/>
      <c r="N25" s="158"/>
      <c r="O25" s="103"/>
      <c r="P25" s="103"/>
      <c r="Q25" s="103"/>
    </row>
    <row r="26" spans="1:21" s="90" customFormat="1" ht="11.25" customHeight="1" x14ac:dyDescent="0.3">
      <c r="B26" s="103"/>
      <c r="J26" s="103"/>
      <c r="K26" s="103"/>
      <c r="L26" s="103"/>
      <c r="M26" s="103"/>
      <c r="N26" s="158"/>
      <c r="O26" s="103"/>
      <c r="P26" s="103"/>
      <c r="Q26" s="103"/>
    </row>
    <row r="27" spans="1:21" ht="15.75" customHeight="1" x14ac:dyDescent="0.3">
      <c r="B27" s="90"/>
      <c r="C27" s="90" t="s">
        <v>89</v>
      </c>
      <c r="D27" s="91"/>
      <c r="E27" s="91"/>
      <c r="F27" s="91"/>
      <c r="G27" s="91"/>
      <c r="H27" s="90"/>
      <c r="I27" s="90" t="str">
        <f>'ДЦ 63'!$I$26</f>
        <v>Паклин П.А., ВК (Пермский край)</v>
      </c>
      <c r="J27" s="90"/>
      <c r="K27" s="135"/>
      <c r="L27" s="135"/>
      <c r="M27" s="135"/>
      <c r="N27" s="90"/>
      <c r="O27" s="136"/>
      <c r="P27" s="90"/>
      <c r="Q27" s="90"/>
      <c r="R27" s="90"/>
      <c r="S27" s="90"/>
    </row>
    <row r="28" spans="1:21" ht="13" x14ac:dyDescent="0.3">
      <c r="B28" s="90"/>
      <c r="C28" s="90"/>
      <c r="D28" s="91"/>
      <c r="E28" s="90"/>
      <c r="F28" s="90"/>
      <c r="G28" s="90"/>
      <c r="H28" s="90"/>
      <c r="I28" s="91"/>
      <c r="J28" s="90"/>
      <c r="K28" s="135"/>
      <c r="L28" s="135"/>
      <c r="M28" s="135"/>
      <c r="N28" s="90"/>
      <c r="O28" s="136"/>
      <c r="P28" s="90"/>
      <c r="Q28" s="90"/>
      <c r="R28" s="90"/>
      <c r="S28" s="90"/>
    </row>
    <row r="29" spans="1:21" s="8" customFormat="1" ht="13" x14ac:dyDescent="0.3">
      <c r="C29" s="90" t="s">
        <v>18</v>
      </c>
      <c r="D29" s="91"/>
      <c r="E29" s="90"/>
      <c r="F29" s="90"/>
      <c r="G29" s="90"/>
      <c r="H29" s="90"/>
      <c r="I29" s="91" t="str">
        <f>'ДЦ 63'!$I$28</f>
        <v>Мошев Д.И., 1К (Пермский край)</v>
      </c>
    </row>
    <row r="30" spans="1:21" s="8" customFormat="1" x14ac:dyDescent="0.25"/>
    <row r="32" spans="1:21" x14ac:dyDescent="0.25"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9:21" x14ac:dyDescent="0.25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9:21" ht="13" x14ac:dyDescent="0.3">
      <c r="I34" s="4"/>
      <c r="J34" s="908"/>
      <c r="K34" s="908"/>
      <c r="L34" s="908"/>
      <c r="M34" s="908"/>
      <c r="N34" s="908"/>
      <c r="O34" s="908"/>
      <c r="P34" s="908"/>
      <c r="Q34" s="908"/>
      <c r="R34" s="908"/>
      <c r="S34" s="908"/>
      <c r="T34" s="908"/>
      <c r="U34" s="908"/>
    </row>
    <row r="35" spans="9:21" ht="13" x14ac:dyDescent="0.3">
      <c r="I35" s="4"/>
      <c r="J35" s="908"/>
      <c r="K35" s="908"/>
      <c r="L35" s="908"/>
      <c r="M35" s="908"/>
      <c r="N35" s="908"/>
      <c r="O35" s="908"/>
      <c r="P35" s="908"/>
      <c r="Q35" s="908"/>
      <c r="R35" s="908"/>
      <c r="S35" s="908"/>
      <c r="T35" s="908"/>
      <c r="U35" s="908"/>
    </row>
    <row r="36" spans="9:21" x14ac:dyDescent="0.25"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9:21" x14ac:dyDescent="0.25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9:21" x14ac:dyDescent="0.25"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</sheetData>
  <sheetProtection selectLockedCells="1" selectUnlockedCells="1"/>
  <autoFilter ref="B12:S20">
    <filterColumn colId="1" showButton="0"/>
    <filterColumn colId="10" showButton="0"/>
    <filterColumn colId="16" showButton="0"/>
    <sortState ref="B18:S22">
      <sortCondition ref="B15:B16"/>
    </sortState>
  </autoFilter>
  <sortState ref="C14:Q20">
    <sortCondition descending="1" ref="O14:O20"/>
  </sortState>
  <mergeCells count="33">
    <mergeCell ref="J34:U34"/>
    <mergeCell ref="J35:U35"/>
    <mergeCell ref="L12:M12"/>
    <mergeCell ref="N12:N13"/>
    <mergeCell ref="O12:O13"/>
    <mergeCell ref="P12:P13"/>
    <mergeCell ref="Q12:Q13"/>
    <mergeCell ref="R12:S13"/>
    <mergeCell ref="E10:P10"/>
    <mergeCell ref="B12:B13"/>
    <mergeCell ref="C12:D13"/>
    <mergeCell ref="E12:E13"/>
    <mergeCell ref="F12:F13"/>
    <mergeCell ref="G12:G13"/>
    <mergeCell ref="H12:H13"/>
    <mergeCell ref="I12:I13"/>
    <mergeCell ref="J12:J13"/>
    <mergeCell ref="K12:K13"/>
    <mergeCell ref="B10:D10"/>
    <mergeCell ref="B9:D9"/>
    <mergeCell ref="E9:P9"/>
    <mergeCell ref="B1:S1"/>
    <mergeCell ref="B2:S2"/>
    <mergeCell ref="B3:S3"/>
    <mergeCell ref="B4:S4"/>
    <mergeCell ref="B6:D6"/>
    <mergeCell ref="E6:P6"/>
    <mergeCell ref="Q6:S6"/>
    <mergeCell ref="B7:D7"/>
    <mergeCell ref="E7:P7"/>
    <mergeCell ref="Q7:S7"/>
    <mergeCell ref="Q8:S8"/>
    <mergeCell ref="E8:N8"/>
  </mergeCells>
  <printOptions horizontalCentered="1"/>
  <pageMargins left="0.59055118110236227" right="0.19685039370078741" top="0.75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U38"/>
  <sheetViews>
    <sheetView zoomScale="90" zoomScaleNormal="90" zoomScaleSheetLayoutView="90" workbookViewId="0">
      <selection activeCell="E8" sqref="E8:N8"/>
    </sheetView>
  </sheetViews>
  <sheetFormatPr defaultColWidth="9.1796875" defaultRowHeight="12.5" x14ac:dyDescent="0.25"/>
  <cols>
    <col min="1" max="1" width="0.7265625" style="16" customWidth="1"/>
    <col min="2" max="2" width="7.1796875" style="16" customWidth="1"/>
    <col min="3" max="3" width="9.1796875" style="16"/>
    <col min="4" max="4" width="16" style="16" customWidth="1"/>
    <col min="5" max="5" width="9.453125" style="16" customWidth="1"/>
    <col min="6" max="6" width="7.453125" style="16" customWidth="1"/>
    <col min="7" max="7" width="23.7265625" style="16" customWidth="1"/>
    <col min="8" max="8" width="24.453125" style="16" customWidth="1"/>
    <col min="9" max="9" width="9.1796875" style="16" customWidth="1"/>
    <col min="10" max="10" width="7.26953125" style="16" customWidth="1"/>
    <col min="11" max="11" width="6.453125" style="16" customWidth="1"/>
    <col min="12" max="12" width="8" style="16" customWidth="1"/>
    <col min="13" max="13" width="8.54296875" style="16" customWidth="1"/>
    <col min="14" max="14" width="6.54296875" style="16" customWidth="1"/>
    <col min="15" max="15" width="8.7265625" style="16" customWidth="1"/>
    <col min="16" max="16" width="7.453125" style="16" customWidth="1"/>
    <col min="17" max="17" width="8" style="16" customWidth="1"/>
    <col min="18" max="18" width="8.26953125" style="16" customWidth="1"/>
    <col min="19" max="19" width="14.453125" style="16" customWidth="1"/>
    <col min="20" max="16384" width="9.1796875" style="16"/>
  </cols>
  <sheetData>
    <row r="1" spans="1:21" ht="13" x14ac:dyDescent="0.25">
      <c r="B1" s="865" t="s">
        <v>114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  <c r="T1" s="1"/>
    </row>
    <row r="2" spans="1:21" ht="13" x14ac:dyDescent="0.25">
      <c r="B2" s="865" t="s">
        <v>101</v>
      </c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  <c r="T2" s="1"/>
    </row>
    <row r="3" spans="1:21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  <c r="T3" s="5"/>
    </row>
    <row r="4" spans="1:21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  <c r="T4" s="1"/>
    </row>
    <row r="5" spans="1:21" ht="9" customHeight="1" x14ac:dyDescent="0.3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21" ht="15.5" x14ac:dyDescent="0.35">
      <c r="B6" s="792" t="s">
        <v>366</v>
      </c>
      <c r="C6" s="792"/>
      <c r="D6" s="792"/>
      <c r="E6" s="867" t="s">
        <v>1</v>
      </c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813" t="s">
        <v>105</v>
      </c>
      <c r="R6" s="813"/>
      <c r="S6" s="813"/>
    </row>
    <row r="7" spans="1:21" ht="15" x14ac:dyDescent="0.25">
      <c r="B7" s="792" t="s">
        <v>367</v>
      </c>
      <c r="C7" s="792"/>
      <c r="D7" s="792"/>
      <c r="E7" s="811" t="s">
        <v>127</v>
      </c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4" t="s">
        <v>20</v>
      </c>
      <c r="R7" s="814"/>
      <c r="S7" s="814"/>
    </row>
    <row r="8" spans="1:21" ht="15.5" x14ac:dyDescent="0.3">
      <c r="B8" s="300"/>
      <c r="C8" s="300"/>
      <c r="D8" s="300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170"/>
      <c r="P8" s="170"/>
      <c r="Q8" s="909" t="s">
        <v>2</v>
      </c>
      <c r="R8" s="815"/>
      <c r="S8" s="815"/>
    </row>
    <row r="9" spans="1:21" ht="15" x14ac:dyDescent="0.3">
      <c r="B9" s="801" t="str">
        <f>'ДЦ 63'!$B$9:$D$9</f>
        <v>Количество участников - 92</v>
      </c>
      <c r="C9" s="801"/>
      <c r="D9" s="801"/>
      <c r="E9" s="867" t="s">
        <v>102</v>
      </c>
      <c r="F9" s="867"/>
      <c r="G9" s="867"/>
      <c r="H9" s="867"/>
      <c r="I9" s="867"/>
      <c r="J9" s="867"/>
      <c r="K9" s="867"/>
      <c r="L9" s="867"/>
      <c r="M9" s="867"/>
      <c r="N9" s="867"/>
      <c r="O9" s="867"/>
      <c r="P9" s="867"/>
      <c r="Q9" s="303" t="s">
        <v>3</v>
      </c>
      <c r="R9" s="292" t="s">
        <v>4</v>
      </c>
      <c r="S9" s="292" t="s">
        <v>5</v>
      </c>
    </row>
    <row r="10" spans="1:21" ht="15" customHeight="1" x14ac:dyDescent="0.35">
      <c r="B10" s="802" t="str">
        <f>'ДЦ 63'!$B$10:$D$10</f>
        <v>Количество регионов - 10</v>
      </c>
      <c r="C10" s="803"/>
      <c r="D10" s="804"/>
      <c r="E10" s="907" t="s">
        <v>204</v>
      </c>
      <c r="F10" s="907"/>
      <c r="G10" s="907"/>
      <c r="H10" s="907"/>
      <c r="I10" s="907"/>
      <c r="J10" s="907"/>
      <c r="K10" s="907"/>
      <c r="L10" s="907"/>
      <c r="M10" s="907"/>
      <c r="N10" s="907"/>
      <c r="O10" s="907"/>
      <c r="P10" s="907"/>
      <c r="Q10" s="299">
        <v>246</v>
      </c>
      <c r="R10" s="299">
        <v>190</v>
      </c>
      <c r="S10" s="299">
        <v>126</v>
      </c>
    </row>
    <row r="11" spans="1:21" s="4" customFormat="1" ht="13.5" thickBot="1" x14ac:dyDescent="0.35">
      <c r="B11" s="109"/>
      <c r="C11" s="109"/>
      <c r="D11" s="10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109"/>
      <c r="R11" s="109"/>
      <c r="S11" s="109"/>
    </row>
    <row r="12" spans="1:21" s="8" customFormat="1" ht="11.25" customHeight="1" x14ac:dyDescent="0.25">
      <c r="B12" s="924" t="s">
        <v>6</v>
      </c>
      <c r="C12" s="823" t="s">
        <v>67</v>
      </c>
      <c r="D12" s="823"/>
      <c r="E12" s="816" t="s">
        <v>7</v>
      </c>
      <c r="F12" s="816" t="s">
        <v>8</v>
      </c>
      <c r="G12" s="816" t="s">
        <v>9</v>
      </c>
      <c r="H12" s="816" t="s">
        <v>10</v>
      </c>
      <c r="I12" s="816" t="s">
        <v>11</v>
      </c>
      <c r="J12" s="816" t="s">
        <v>12</v>
      </c>
      <c r="K12" s="816" t="s">
        <v>6</v>
      </c>
      <c r="L12" s="822" t="s">
        <v>19</v>
      </c>
      <c r="M12" s="822"/>
      <c r="N12" s="816" t="s">
        <v>6</v>
      </c>
      <c r="O12" s="816" t="s">
        <v>22</v>
      </c>
      <c r="P12" s="816" t="s">
        <v>13</v>
      </c>
      <c r="Q12" s="816" t="s">
        <v>14</v>
      </c>
      <c r="R12" s="816" t="s">
        <v>15</v>
      </c>
      <c r="S12" s="818"/>
    </row>
    <row r="13" spans="1:21" s="8" customFormat="1" ht="13.5" thickBot="1" x14ac:dyDescent="0.3">
      <c r="B13" s="928"/>
      <c r="C13" s="824"/>
      <c r="D13" s="824"/>
      <c r="E13" s="817"/>
      <c r="F13" s="817"/>
      <c r="G13" s="817"/>
      <c r="H13" s="817"/>
      <c r="I13" s="817"/>
      <c r="J13" s="817"/>
      <c r="K13" s="817"/>
      <c r="L13" s="663" t="s">
        <v>21</v>
      </c>
      <c r="M13" s="663" t="s">
        <v>23</v>
      </c>
      <c r="N13" s="817"/>
      <c r="O13" s="817"/>
      <c r="P13" s="817"/>
      <c r="Q13" s="817"/>
      <c r="R13" s="817"/>
      <c r="S13" s="819"/>
    </row>
    <row r="14" spans="1:21" s="10" customFormat="1" ht="15" customHeight="1" x14ac:dyDescent="0.3">
      <c r="A14" s="10">
        <v>6</v>
      </c>
      <c r="B14" s="683">
        <v>1</v>
      </c>
      <c r="C14" s="684" t="str">
        <f>VLOOKUP(A14,Список!$A$2:$J$123,3)</f>
        <v>Афонин Игорь</v>
      </c>
      <c r="D14" s="685"/>
      <c r="E14" s="686">
        <f>VLOOKUP(A14,Список!$A$2:$J$123,4)</f>
        <v>1992</v>
      </c>
      <c r="F14" s="687" t="str">
        <f>VLOOKUP(A14,Список!$A$2:$J$123,5)</f>
        <v>КМС</v>
      </c>
      <c r="G14" s="688" t="str">
        <f>VLOOKUP(A14,Список!$A$2:$J$123,6)</f>
        <v>Нижегородская область</v>
      </c>
      <c r="H14" s="689"/>
      <c r="I14" s="690">
        <f>VLOOKUP(A14,Список!$A$2:$K$123,11)</f>
        <v>100.4</v>
      </c>
      <c r="J14" s="784">
        <v>81</v>
      </c>
      <c r="K14" s="691">
        <f t="shared" ref="K14:K20" si="0">RANK(J14,$J$12:$J$30,0)</f>
        <v>2</v>
      </c>
      <c r="L14" s="574">
        <v>173</v>
      </c>
      <c r="M14" s="688">
        <f>L14/2</f>
        <v>86.5</v>
      </c>
      <c r="N14" s="692">
        <f t="shared" ref="N14:N20" si="1">RANK(M14,$M$12:$M$28,0)</f>
        <v>1</v>
      </c>
      <c r="O14" s="693">
        <f>M14+J14</f>
        <v>167.5</v>
      </c>
      <c r="P14" s="694">
        <f>IF(B14=1,20,IF(B14=2,18,IF(B14=3,16,IF(B14&gt;19,0,19-B14))))</f>
        <v>20</v>
      </c>
      <c r="Q14" s="688" t="str">
        <f>IF(AND(NOT(OR(F14="МСМК",F14="ЗМС")),O14&gt;=$Q$10),"+МСМК",IF(AND(OR(F14="МСМК",F14="ЗМС"),O14&gt;=$Q$10),"МСМК",IF(AND(NOT(OR(F14="МСМК",F14="МС",F14="ЗМС")),O14&gt;=$R$10),"+МС",IF(AND(OR(F14="МСМК",F14="МС",F14="ЗМС"),O14&gt;=$R$10),"МС",IF(AND(NOT(OR(F14="ЗМС",F14="МСМК",F14="МС",F14="КМС")),O14&gt;=$S$10),"+КМС",IF(AND(OR(F14="ЗМС",F14="МСМК",F14="МС",F14="КМС"),O14&gt;=$S$10),"КМС","-"))))))</f>
        <v>КМС</v>
      </c>
      <c r="R14" s="695" t="str">
        <f>VLOOKUP(A14,Список!$A$2:$J$123,9)</f>
        <v>Разживин А.Е.</v>
      </c>
      <c r="S14" s="696"/>
      <c r="T14" s="8"/>
      <c r="U14" s="8"/>
    </row>
    <row r="15" spans="1:21" s="10" customFormat="1" ht="15" customHeight="1" x14ac:dyDescent="0.3">
      <c r="A15" s="10">
        <v>83</v>
      </c>
      <c r="B15" s="708">
        <v>2</v>
      </c>
      <c r="C15" s="709" t="str">
        <f>VLOOKUP(A15,Список!$A$2:$J$123,3)</f>
        <v>Тимушев Олег</v>
      </c>
      <c r="D15" s="710"/>
      <c r="E15" s="711">
        <f>VLOOKUP(A15,Список!$A$2:$J$123,4)</f>
        <v>1990</v>
      </c>
      <c r="F15" s="712" t="str">
        <f>VLOOKUP(A15,Список!$A$2:$J$123,5)</f>
        <v>КМС</v>
      </c>
      <c r="G15" s="713" t="str">
        <f>VLOOKUP(A15,Список!$A$2:$J$123,6)</f>
        <v>Кировская область</v>
      </c>
      <c r="H15" s="714" t="str">
        <f>VLOOKUP(A15,Список!$A$2:$J$123,7)</f>
        <v>КОГАУ «СШОР «Юность»</v>
      </c>
      <c r="I15" s="690">
        <f>VLOOKUP(A15,Список!$A$2:$K$123,11)</f>
        <v>106.1</v>
      </c>
      <c r="J15" s="784">
        <v>87</v>
      </c>
      <c r="K15" s="715">
        <f t="shared" si="0"/>
        <v>1</v>
      </c>
      <c r="L15" s="574">
        <v>142</v>
      </c>
      <c r="M15" s="713">
        <f t="shared" ref="M15" si="2">L15/2</f>
        <v>71</v>
      </c>
      <c r="N15" s="716">
        <f t="shared" si="1"/>
        <v>3</v>
      </c>
      <c r="O15" s="717">
        <f t="shared" ref="O15" si="3">M15+J15</f>
        <v>158</v>
      </c>
      <c r="P15" s="718">
        <f t="shared" ref="P15" si="4">IF(B15=1,20,IF(B15=2,18,IF(B15=3,16,IF(B15&gt;19,0,19-B15))))</f>
        <v>18</v>
      </c>
      <c r="Q15" s="713" t="str">
        <f t="shared" ref="Q15" si="5">IF(AND(NOT(OR(F15="МСМК",F15="ЗМС")),O15&gt;=$Q$10),"+МСМК",IF(AND(OR(F15="МСМК",F15="ЗМС"),O15&gt;=$Q$10),"МСМК",IF(AND(NOT(OR(F15="МСМК",F15="МС",F15="ЗМС")),O15&gt;=$R$10),"+МС",IF(AND(OR(F15="МСМК",F15="МС",F15="ЗМС"),O15&gt;=$R$10),"МС",IF(AND(NOT(OR(F15="ЗМС",F15="МСМК",F15="МС",F15="КМС")),O15&gt;=$S$10),"+КМС",IF(AND(OR(F15="ЗМС",F15="МСМК",F15="МС",F15="КМС"),O15&gt;=$S$10),"КМС","-"))))))</f>
        <v>КМС</v>
      </c>
      <c r="R15" s="719" t="str">
        <f>VLOOKUP(A15,Список!$A$2:$J$123,9)</f>
        <v>Малков Е.И.</v>
      </c>
      <c r="S15" s="720"/>
      <c r="T15" s="8"/>
      <c r="U15" s="8"/>
    </row>
    <row r="16" spans="1:21" s="8" customFormat="1" ht="15" customHeight="1" x14ac:dyDescent="0.3">
      <c r="A16" s="478">
        <v>55</v>
      </c>
      <c r="B16" s="683">
        <v>3</v>
      </c>
      <c r="C16" s="684" t="str">
        <f>VLOOKUP(A16,Список!$A$2:$J$123,3)</f>
        <v>Воронов Николай</v>
      </c>
      <c r="D16" s="685"/>
      <c r="E16" s="686">
        <f>VLOOKUP(A16,Список!$A$2:$J$123,4)</f>
        <v>1990</v>
      </c>
      <c r="F16" s="687" t="str">
        <f>VLOOKUP(A16,Список!$A$2:$J$123,5)</f>
        <v>КМС</v>
      </c>
      <c r="G16" s="688" t="str">
        <f>VLOOKUP(A16,Список!$A$2:$J$123,6)</f>
        <v>Пермский край</v>
      </c>
      <c r="H16" s="689" t="str">
        <f>VLOOKUP(A16,Список!$A$2:$J$123,7)</f>
        <v>ДО ДС ДЮ «Прикамье»</v>
      </c>
      <c r="I16" s="690">
        <f>VLOOKUP(A16,Список!$A$2:$K$123,11)</f>
        <v>96.65</v>
      </c>
      <c r="J16" s="784">
        <v>78</v>
      </c>
      <c r="K16" s="691">
        <f t="shared" si="0"/>
        <v>3</v>
      </c>
      <c r="L16" s="574">
        <v>128</v>
      </c>
      <c r="M16" s="688">
        <f t="shared" ref="M16" si="6">L16/2</f>
        <v>64</v>
      </c>
      <c r="N16" s="692">
        <f t="shared" si="1"/>
        <v>4</v>
      </c>
      <c r="O16" s="693">
        <f t="shared" ref="O16" si="7">M16+J16</f>
        <v>142</v>
      </c>
      <c r="P16" s="694">
        <f t="shared" ref="P16" si="8">IF(B16=1,20,IF(B16=2,18,IF(B16=3,16,IF(B16&gt;19,0,19-B16))))</f>
        <v>16</v>
      </c>
      <c r="Q16" s="688" t="str">
        <f t="shared" ref="Q16" si="9">IF(AND(NOT(OR(F16="МСМК",F16="ЗМС")),O16&gt;=$Q$10),"+МСМК",IF(AND(OR(F16="МСМК",F16="ЗМС"),O16&gt;=$Q$10),"МСМК",IF(AND(NOT(OR(F16="МСМК",F16="МС",F16="ЗМС")),O16&gt;=$R$10),"+МС",IF(AND(OR(F16="МСМК",F16="МС",F16="ЗМС"),O16&gt;=$R$10),"МС",IF(AND(NOT(OR(F16="ЗМС",F16="МСМК",F16="МС",F16="КМС")),O16&gt;=$S$10),"+КМС",IF(AND(OR(F16="ЗМС",F16="МСМК",F16="МС",F16="КМС"),O16&gt;=$S$10),"КМС","-"))))))</f>
        <v>КМС</v>
      </c>
      <c r="R16" s="695" t="str">
        <f>VLOOKUP(A16,Список!$A$2:$J$123,9)</f>
        <v>Поварницын С.А.</v>
      </c>
      <c r="S16" s="696"/>
      <c r="U16" s="16"/>
    </row>
    <row r="17" spans="1:21" ht="15" customHeight="1" x14ac:dyDescent="0.3">
      <c r="A17" s="478">
        <v>57</v>
      </c>
      <c r="B17" s="683">
        <v>4</v>
      </c>
      <c r="C17" s="684" t="str">
        <f>VLOOKUP(A17,Список!$A$2:$J$123,3)</f>
        <v>Носков Андрей</v>
      </c>
      <c r="D17" s="685"/>
      <c r="E17" s="686">
        <f>VLOOKUP(A17,Список!$A$2:$J$123,4)</f>
        <v>1993</v>
      </c>
      <c r="F17" s="687" t="str">
        <f>VLOOKUP(A17,Список!$A$2:$J$123,5)</f>
        <v>КМС</v>
      </c>
      <c r="G17" s="688" t="str">
        <f>VLOOKUP(A17,Список!$A$2:$J$123,6)</f>
        <v>Пермский край</v>
      </c>
      <c r="H17" s="689" t="str">
        <f>VLOOKUP(A17,Список!$A$2:$J$123,7)</f>
        <v>ДО ДС ДЮ «Прикамье»</v>
      </c>
      <c r="I17" s="690">
        <f>VLOOKUP(A17,Список!$A$2:$K$123,11)</f>
        <v>97.9</v>
      </c>
      <c r="J17" s="784">
        <v>30</v>
      </c>
      <c r="K17" s="691">
        <f t="shared" si="0"/>
        <v>6</v>
      </c>
      <c r="L17" s="574">
        <v>164</v>
      </c>
      <c r="M17" s="688">
        <f>L17/2</f>
        <v>82</v>
      </c>
      <c r="N17" s="692">
        <f t="shared" si="1"/>
        <v>2</v>
      </c>
      <c r="O17" s="693">
        <f>M17+J17</f>
        <v>112</v>
      </c>
      <c r="P17" s="694">
        <f>IF(B17=1,20,IF(B17=2,18,IF(B17=3,16,IF(B17&gt;19,0,19-B17))))</f>
        <v>15</v>
      </c>
      <c r="Q17" s="688" t="str">
        <f>IF(AND(NOT(OR(F17="МСМК",F17="ЗМС")),O17&gt;=$Q$10),"+МСМК",IF(AND(OR(F17="МСМК",F17="ЗМС"),O17&gt;=$Q$10),"МСМК",IF(AND(NOT(OR(F17="МСМК",F17="МС",F17="ЗМС")),O17&gt;=$R$10),"+МС",IF(AND(OR(F17="МСМК",F17="МС",F17="ЗМС"),O17&gt;=$R$10),"МС",IF(AND(NOT(OR(F17="ЗМС",F17="МСМК",F17="МС",F17="КМС")),O17&gt;=$S$10),"+КМС",IF(AND(OR(F17="ЗМС",F17="МСМК",F17="МС",F17="КМС"),O17&gt;=$S$10),"КМС","-"))))))</f>
        <v>-</v>
      </c>
      <c r="R17" s="695" t="str">
        <f>VLOOKUP(A17,Список!$A$2:$J$123,9)</f>
        <v>Мошев Д.И</v>
      </c>
      <c r="S17" s="696"/>
      <c r="T17" s="8"/>
      <c r="U17" s="8"/>
    </row>
    <row r="18" spans="1:21" s="8" customFormat="1" ht="15" customHeight="1" x14ac:dyDescent="0.3">
      <c r="A18" s="8">
        <v>14</v>
      </c>
      <c r="B18" s="683">
        <v>5</v>
      </c>
      <c r="C18" s="684" t="str">
        <f>VLOOKUP(A18,Список!$A$2:$J$123,3)</f>
        <v>Лебедьков Андрей</v>
      </c>
      <c r="D18" s="685"/>
      <c r="E18" s="686">
        <f>VLOOKUP(A18,Список!$A$2:$J$123,4)</f>
        <v>1996</v>
      </c>
      <c r="F18" s="687" t="str">
        <f>VLOOKUP(A18,Список!$A$2:$J$123,5)</f>
        <v>КМС</v>
      </c>
      <c r="G18" s="688" t="str">
        <f>VLOOKUP(A18,Список!$A$2:$J$123,6)</f>
        <v>Республика Башкортостан</v>
      </c>
      <c r="H18" s="689" t="str">
        <f>VLOOKUP(A18,Список!$A$2:$J$123,7)</f>
        <v>МАУДЮЦРС г. Мелеуз</v>
      </c>
      <c r="I18" s="690">
        <f>VLOOKUP(A18,Список!$A$2:$K$123,11)</f>
        <v>96.6</v>
      </c>
      <c r="J18" s="784">
        <v>59</v>
      </c>
      <c r="K18" s="691">
        <f t="shared" si="0"/>
        <v>4</v>
      </c>
      <c r="L18" s="574">
        <v>100</v>
      </c>
      <c r="M18" s="688">
        <f t="shared" ref="M18:M20" si="10">L18/2</f>
        <v>50</v>
      </c>
      <c r="N18" s="692">
        <f t="shared" si="1"/>
        <v>5</v>
      </c>
      <c r="O18" s="693">
        <f t="shared" ref="O18:O20" si="11">M18+J18</f>
        <v>109</v>
      </c>
      <c r="P18" s="694">
        <f t="shared" ref="P18:P20" si="12">IF(B18=1,20,IF(B18=2,18,IF(B18=3,16,IF(B18&gt;19,0,19-B18))))</f>
        <v>14</v>
      </c>
      <c r="Q18" s="688" t="str">
        <f t="shared" ref="Q18:Q20" si="13">IF(AND(NOT(OR(F18="МСМК",F18="ЗМС")),O18&gt;=$Q$10),"+МСМК",IF(AND(OR(F18="МСМК",F18="ЗМС"),O18&gt;=$Q$10),"МСМК",IF(AND(NOT(OR(F18="МСМК",F18="МС",F18="ЗМС")),O18&gt;=$R$10),"+МС",IF(AND(OR(F18="МСМК",F18="МС",F18="ЗМС"),O18&gt;=$R$10),"МС",IF(AND(NOT(OR(F18="ЗМС",F18="МСМК",F18="МС",F18="КМС")),O18&gt;=$S$10),"+КМС",IF(AND(OR(F18="ЗМС",F18="МСМК",F18="МС",F18="КМС"),O18&gt;=$S$10),"КМС","-"))))))</f>
        <v>-</v>
      </c>
      <c r="R18" s="695" t="str">
        <f>VLOOKUP(A18,Список!$A$2:$J$123,9)</f>
        <v>Исаков В.Н.</v>
      </c>
      <c r="S18" s="696"/>
      <c r="U18" s="16"/>
    </row>
    <row r="19" spans="1:21" ht="15" customHeight="1" x14ac:dyDescent="0.3">
      <c r="A19" s="478">
        <v>95</v>
      </c>
      <c r="B19" s="683">
        <v>6</v>
      </c>
      <c r="C19" s="684" t="str">
        <f>VLOOKUP(A19,Список!$A$2:$J$123,3)</f>
        <v>Курочкин Никита</v>
      </c>
      <c r="D19" s="685"/>
      <c r="E19" s="686">
        <f>VLOOKUP(A19,Список!$A$2:$J$123,4)</f>
        <v>2008</v>
      </c>
      <c r="F19" s="687" t="str">
        <f>VLOOKUP(A19,Список!$A$2:$J$123,5)</f>
        <v>I</v>
      </c>
      <c r="G19" s="688" t="str">
        <f>VLOOKUP(A19,Список!$A$2:$J$123,6)</f>
        <v>Республика Татарстан</v>
      </c>
      <c r="H19" s="689" t="str">
        <f>VLOOKUP(A19,Список!$A$2:$J$123,7)</f>
        <v>МБУ ДО СШ «Татнефть Олимп» Чистопольского района РТ</v>
      </c>
      <c r="I19" s="690">
        <f>VLOOKUP(A19,Список!$A$2:$K$123,11)</f>
        <v>116.1</v>
      </c>
      <c r="J19" s="784">
        <v>48</v>
      </c>
      <c r="K19" s="691">
        <f t="shared" si="0"/>
        <v>5</v>
      </c>
      <c r="L19" s="574">
        <v>76</v>
      </c>
      <c r="M19" s="688">
        <f t="shared" si="10"/>
        <v>38</v>
      </c>
      <c r="N19" s="692">
        <f t="shared" si="1"/>
        <v>6</v>
      </c>
      <c r="O19" s="693">
        <f t="shared" si="11"/>
        <v>86</v>
      </c>
      <c r="P19" s="694">
        <f t="shared" si="12"/>
        <v>13</v>
      </c>
      <c r="Q19" s="688" t="str">
        <f t="shared" si="13"/>
        <v>-</v>
      </c>
      <c r="R19" s="695" t="str">
        <f>VLOOKUP(A19,Список!$A$2:$J$123,9)</f>
        <v>Гиниатуллин А.З.</v>
      </c>
      <c r="S19" s="696"/>
      <c r="T19" s="8"/>
      <c r="U19" s="8"/>
    </row>
    <row r="20" spans="1:21" ht="15" customHeight="1" thickBot="1" x14ac:dyDescent="0.35">
      <c r="A20" s="478">
        <v>93</v>
      </c>
      <c r="B20" s="423">
        <v>7</v>
      </c>
      <c r="C20" s="697" t="str">
        <f>VLOOKUP(A20,Список!$A$2:$J$123,3)</f>
        <v>Фирсов Ростислав</v>
      </c>
      <c r="D20" s="698"/>
      <c r="E20" s="699">
        <f>VLOOKUP(A20,Список!$A$2:$J$123,4)</f>
        <v>1992</v>
      </c>
      <c r="F20" s="700" t="str">
        <f>VLOOKUP(A20,Список!$A$2:$J$123,5)</f>
        <v>I</v>
      </c>
      <c r="G20" s="677" t="str">
        <f>VLOOKUP(A20,Список!$A$2:$J$123,6)</f>
        <v>Республика Татарстан</v>
      </c>
      <c r="H20" s="701" t="str">
        <f>VLOOKUP(A20,Список!$A$2:$J$123,7)</f>
        <v>РОО «ФГС РТ»</v>
      </c>
      <c r="I20" s="426">
        <f>VLOOKUP(A20,Список!$A$2:$K$123,11)</f>
        <v>99.5</v>
      </c>
      <c r="J20" s="785">
        <v>5</v>
      </c>
      <c r="K20" s="702">
        <f t="shared" si="0"/>
        <v>7</v>
      </c>
      <c r="L20" s="429">
        <v>23</v>
      </c>
      <c r="M20" s="677">
        <f t="shared" si="10"/>
        <v>11.5</v>
      </c>
      <c r="N20" s="703">
        <f t="shared" si="1"/>
        <v>7</v>
      </c>
      <c r="O20" s="704">
        <f t="shared" si="11"/>
        <v>16.5</v>
      </c>
      <c r="P20" s="705">
        <f t="shared" si="12"/>
        <v>12</v>
      </c>
      <c r="Q20" s="677" t="str">
        <f t="shared" si="13"/>
        <v>-</v>
      </c>
      <c r="R20" s="706" t="str">
        <f>VLOOKUP(A20,Список!$A$2:$J$123,9)</f>
        <v>Ляукин К.С.</v>
      </c>
      <c r="S20" s="707"/>
      <c r="T20" s="8"/>
      <c r="U20" s="8"/>
    </row>
    <row r="21" spans="1:21" ht="15" customHeight="1" x14ac:dyDescent="0.3">
      <c r="B21" s="117"/>
      <c r="C21" s="251"/>
      <c r="D21" s="119"/>
      <c r="E21" s="120"/>
      <c r="F21" s="295"/>
      <c r="G21" s="295"/>
      <c r="H21" s="295"/>
      <c r="I21" s="162"/>
      <c r="J21" s="126"/>
      <c r="K21" s="213"/>
      <c r="L21" s="293"/>
      <c r="M21" s="293"/>
      <c r="N21" s="213"/>
      <c r="O21" s="126"/>
      <c r="P21" s="126"/>
      <c r="Q21" s="293"/>
      <c r="R21" s="163"/>
      <c r="S21" s="127"/>
      <c r="T21" s="8"/>
      <c r="U21" s="8"/>
    </row>
    <row r="22" spans="1:21" ht="13" x14ac:dyDescent="0.3">
      <c r="B22" s="90"/>
      <c r="C22" s="90"/>
      <c r="D22" s="90"/>
      <c r="E22" s="90"/>
      <c r="F22" s="90"/>
      <c r="G22" s="90"/>
      <c r="H22" s="90"/>
      <c r="I22" s="135"/>
      <c r="J22" s="135"/>
      <c r="K22" s="135"/>
      <c r="L22" s="135"/>
      <c r="M22" s="135"/>
      <c r="N22" s="135"/>
      <c r="O22" s="135"/>
      <c r="P22" s="135"/>
      <c r="Q22" s="135"/>
      <c r="R22" s="90"/>
      <c r="S22" s="90"/>
    </row>
    <row r="23" spans="1:21" s="90" customFormat="1" ht="15" customHeight="1" x14ac:dyDescent="0.3">
      <c r="B23" s="103"/>
      <c r="C23" s="91" t="s">
        <v>16</v>
      </c>
      <c r="D23" s="91"/>
      <c r="E23" s="91"/>
      <c r="F23" s="91"/>
      <c r="G23" s="345"/>
      <c r="H23" s="104"/>
      <c r="I23" s="345" t="str">
        <f>'ДЦ 63'!$I$22</f>
        <v>Ческис О.И., 1К (Пермский край)</v>
      </c>
      <c r="J23" s="103"/>
      <c r="K23" s="103"/>
      <c r="L23" s="103"/>
      <c r="M23" s="103"/>
      <c r="N23" s="103"/>
      <c r="O23" s="103"/>
      <c r="P23" s="103"/>
      <c r="Q23" s="103"/>
    </row>
    <row r="24" spans="1:21" s="90" customFormat="1" ht="13" x14ac:dyDescent="0.3">
      <c r="B24" s="103"/>
      <c r="C24" s="91"/>
      <c r="D24" s="91"/>
      <c r="E24" s="91"/>
      <c r="F24" s="91"/>
      <c r="G24" s="345"/>
      <c r="H24" s="104"/>
      <c r="I24" s="345"/>
      <c r="J24" s="103"/>
      <c r="K24" s="103"/>
      <c r="L24" s="103"/>
      <c r="M24" s="103"/>
      <c r="N24" s="103"/>
      <c r="O24" s="103"/>
      <c r="P24" s="103"/>
      <c r="Q24" s="103"/>
    </row>
    <row r="25" spans="1:21" s="90" customFormat="1" ht="15" customHeight="1" x14ac:dyDescent="0.3">
      <c r="B25" s="103"/>
      <c r="C25" s="91" t="s">
        <v>17</v>
      </c>
      <c r="D25" s="91"/>
      <c r="E25" s="91"/>
      <c r="F25" s="91"/>
      <c r="G25" s="346"/>
      <c r="H25" s="91"/>
      <c r="I25" s="346" t="str">
        <f>'ДЦ 63'!$I$24</f>
        <v>Паклина М.В., ВК (Пермский край)</v>
      </c>
      <c r="J25" s="103"/>
      <c r="K25" s="103"/>
      <c r="L25" s="103"/>
      <c r="M25" s="103"/>
      <c r="N25" s="158"/>
      <c r="O25" s="103"/>
      <c r="P25" s="103"/>
      <c r="Q25" s="103"/>
    </row>
    <row r="26" spans="1:21" s="90" customFormat="1" ht="13" x14ac:dyDescent="0.3">
      <c r="B26" s="103"/>
      <c r="J26" s="103"/>
      <c r="K26" s="103"/>
      <c r="L26" s="103"/>
      <c r="M26" s="103"/>
      <c r="N26" s="158"/>
      <c r="O26" s="103"/>
      <c r="P26" s="103"/>
      <c r="Q26" s="103"/>
    </row>
    <row r="27" spans="1:21" ht="13.5" customHeight="1" x14ac:dyDescent="0.3">
      <c r="B27" s="90"/>
      <c r="C27" s="90" t="s">
        <v>89</v>
      </c>
      <c r="D27" s="91"/>
      <c r="E27" s="91"/>
      <c r="F27" s="91"/>
      <c r="G27" s="91"/>
      <c r="H27" s="90"/>
      <c r="I27" s="90" t="str">
        <f>'ДЦ 63'!$I$26</f>
        <v>Паклин П.А., ВК (Пермский край)</v>
      </c>
      <c r="J27" s="90"/>
      <c r="K27" s="135"/>
      <c r="L27" s="135"/>
      <c r="M27" s="135"/>
      <c r="N27" s="90"/>
      <c r="O27" s="136"/>
      <c r="P27" s="90"/>
      <c r="Q27" s="90"/>
      <c r="R27" s="90"/>
      <c r="S27" s="90"/>
    </row>
    <row r="28" spans="1:21" ht="13" x14ac:dyDescent="0.3">
      <c r="B28" s="90"/>
      <c r="C28" s="90"/>
      <c r="D28" s="91"/>
      <c r="E28" s="90"/>
      <c r="F28" s="90"/>
      <c r="G28" s="90"/>
      <c r="H28" s="90"/>
      <c r="I28" s="91"/>
      <c r="J28" s="90"/>
      <c r="K28" s="135"/>
      <c r="L28" s="135"/>
      <c r="M28" s="135"/>
      <c r="N28" s="90"/>
      <c r="O28" s="136"/>
      <c r="P28" s="90"/>
      <c r="Q28" s="90"/>
      <c r="R28" s="90"/>
      <c r="S28" s="90"/>
    </row>
    <row r="29" spans="1:21" s="8" customFormat="1" ht="13" x14ac:dyDescent="0.3">
      <c r="C29" s="90" t="s">
        <v>18</v>
      </c>
      <c r="D29" s="91"/>
      <c r="E29" s="90"/>
      <c r="F29" s="90"/>
      <c r="G29" s="90"/>
      <c r="H29" s="90"/>
      <c r="I29" s="91" t="str">
        <f>'ДЦ 63'!$I$28</f>
        <v>Мошев Д.И., 1К (Пермский край)</v>
      </c>
    </row>
    <row r="30" spans="1:21" s="8" customFormat="1" x14ac:dyDescent="0.25"/>
    <row r="32" spans="1:21" x14ac:dyDescent="0.25"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9:21" x14ac:dyDescent="0.25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9:21" ht="13" x14ac:dyDescent="0.3">
      <c r="I34" s="4"/>
      <c r="J34" s="908"/>
      <c r="K34" s="908"/>
      <c r="L34" s="908"/>
      <c r="M34" s="908"/>
      <c r="N34" s="908"/>
      <c r="O34" s="908"/>
      <c r="P34" s="908"/>
      <c r="Q34" s="908"/>
      <c r="R34" s="908"/>
      <c r="S34" s="908"/>
      <c r="T34" s="908"/>
      <c r="U34" s="908"/>
    </row>
    <row r="35" spans="9:21" ht="13" x14ac:dyDescent="0.3">
      <c r="I35" s="4"/>
      <c r="J35" s="908"/>
      <c r="K35" s="908"/>
      <c r="L35" s="908"/>
      <c r="M35" s="908"/>
      <c r="N35" s="908"/>
      <c r="O35" s="908"/>
      <c r="P35" s="908"/>
      <c r="Q35" s="908"/>
      <c r="R35" s="908"/>
      <c r="S35" s="908"/>
      <c r="T35" s="908"/>
      <c r="U35" s="908"/>
    </row>
    <row r="36" spans="9:21" x14ac:dyDescent="0.25"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9:21" x14ac:dyDescent="0.25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9:21" x14ac:dyDescent="0.25"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</sheetData>
  <sheetProtection selectLockedCells="1" selectUnlockedCells="1"/>
  <autoFilter ref="B12:S13">
    <filterColumn colId="1" showButton="0"/>
    <filterColumn colId="10" showButton="0"/>
    <filterColumn colId="16" showButton="0"/>
    <sortState ref="B18:S22">
      <sortCondition ref="B15:B16"/>
    </sortState>
  </autoFilter>
  <sortState ref="C14:R19">
    <sortCondition descending="1" ref="O14:O19"/>
  </sortState>
  <mergeCells count="33">
    <mergeCell ref="J34:U34"/>
    <mergeCell ref="J35:U35"/>
    <mergeCell ref="L12:M12"/>
    <mergeCell ref="N12:N13"/>
    <mergeCell ref="O12:O13"/>
    <mergeCell ref="P12:P13"/>
    <mergeCell ref="Q12:Q13"/>
    <mergeCell ref="R12:S13"/>
    <mergeCell ref="E10:P10"/>
    <mergeCell ref="B12:B13"/>
    <mergeCell ref="C12:D13"/>
    <mergeCell ref="E12:E13"/>
    <mergeCell ref="F12:F13"/>
    <mergeCell ref="G12:G13"/>
    <mergeCell ref="H12:H13"/>
    <mergeCell ref="I12:I13"/>
    <mergeCell ref="J12:J13"/>
    <mergeCell ref="K12:K13"/>
    <mergeCell ref="B10:D10"/>
    <mergeCell ref="B9:D9"/>
    <mergeCell ref="E9:P9"/>
    <mergeCell ref="B1:S1"/>
    <mergeCell ref="B2:S2"/>
    <mergeCell ref="B3:S3"/>
    <mergeCell ref="B4:S4"/>
    <mergeCell ref="B6:D6"/>
    <mergeCell ref="E6:P6"/>
    <mergeCell ref="Q6:S6"/>
    <mergeCell ref="B7:D7"/>
    <mergeCell ref="E7:P7"/>
    <mergeCell ref="Q7:S7"/>
    <mergeCell ref="Q8:S8"/>
    <mergeCell ref="E8:N8"/>
  </mergeCells>
  <printOptions horizontalCentered="1"/>
  <pageMargins left="0.59055118110236227" right="0.19685039370078741" top="0.75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zoomScaleNormal="100" zoomScaleSheetLayoutView="100" workbookViewId="0">
      <selection activeCell="N59" sqref="N59"/>
    </sheetView>
  </sheetViews>
  <sheetFormatPr defaultColWidth="9.1796875" defaultRowHeight="14.5" x14ac:dyDescent="0.35"/>
  <cols>
    <col min="1" max="1" width="1.1796875" style="312" customWidth="1"/>
    <col min="2" max="2" width="7.453125" style="313" customWidth="1"/>
    <col min="3" max="3" width="7.81640625" style="314" customWidth="1"/>
    <col min="4" max="4" width="4.54296875" style="243" customWidth="1"/>
    <col min="5" max="5" width="19.90625" style="243" customWidth="1"/>
    <col min="6" max="7" width="7.54296875" style="243" customWidth="1"/>
    <col min="8" max="8" width="21" style="243" customWidth="1"/>
    <col min="9" max="9" width="6.7265625" style="309" customWidth="1"/>
    <col min="10" max="10" width="7.7265625" style="309" customWidth="1"/>
    <col min="11" max="11" width="6.7265625" style="309" customWidth="1"/>
    <col min="12" max="12" width="7" style="309" customWidth="1"/>
    <col min="13" max="13" width="6.453125" style="309" customWidth="1"/>
    <col min="14" max="14" width="6.54296875" style="309" customWidth="1"/>
    <col min="15" max="15" width="6.453125" style="309" customWidth="1"/>
    <col min="16" max="16" width="18.453125" style="382" customWidth="1"/>
    <col min="17" max="16384" width="9.1796875" style="312"/>
  </cols>
  <sheetData>
    <row r="1" spans="1:16" s="306" customFormat="1" ht="14" x14ac:dyDescent="0.3">
      <c r="B1" s="932" t="s">
        <v>169</v>
      </c>
      <c r="C1" s="932"/>
      <c r="D1" s="932"/>
      <c r="E1" s="932"/>
      <c r="F1" s="932"/>
      <c r="G1" s="932"/>
      <c r="H1" s="932"/>
      <c r="I1" s="932"/>
      <c r="J1" s="932"/>
      <c r="K1" s="932"/>
      <c r="L1" s="932"/>
      <c r="M1" s="932"/>
      <c r="N1" s="932"/>
      <c r="O1" s="932"/>
      <c r="P1" s="932"/>
    </row>
    <row r="2" spans="1:16" s="307" customFormat="1" x14ac:dyDescent="0.35">
      <c r="B2" s="932" t="s">
        <v>170</v>
      </c>
      <c r="C2" s="932"/>
      <c r="D2" s="932"/>
      <c r="E2" s="932"/>
      <c r="F2" s="932"/>
      <c r="G2" s="932"/>
      <c r="H2" s="932"/>
      <c r="I2" s="932"/>
      <c r="J2" s="932"/>
      <c r="K2" s="932"/>
      <c r="L2" s="932"/>
      <c r="M2" s="932"/>
      <c r="N2" s="932"/>
      <c r="O2" s="932"/>
      <c r="P2" s="932"/>
    </row>
    <row r="3" spans="1:16" s="307" customFormat="1" x14ac:dyDescent="0.35">
      <c r="B3" s="932" t="s">
        <v>243</v>
      </c>
      <c r="C3" s="932"/>
      <c r="D3" s="932"/>
      <c r="E3" s="932"/>
      <c r="F3" s="932"/>
      <c r="G3" s="932"/>
      <c r="H3" s="932"/>
      <c r="I3" s="932"/>
      <c r="J3" s="932"/>
      <c r="K3" s="932"/>
      <c r="L3" s="932"/>
      <c r="M3" s="932"/>
      <c r="N3" s="932"/>
      <c r="O3" s="932"/>
      <c r="P3" s="932"/>
    </row>
    <row r="4" spans="1:16" s="307" customFormat="1" ht="13.5" customHeight="1" x14ac:dyDescent="0.35">
      <c r="B4" s="932" t="s">
        <v>379</v>
      </c>
      <c r="C4" s="932"/>
      <c r="D4" s="932"/>
      <c r="E4" s="932"/>
      <c r="F4" s="932"/>
      <c r="G4" s="932"/>
      <c r="H4" s="932"/>
      <c r="I4" s="932"/>
      <c r="J4" s="932"/>
      <c r="K4" s="932"/>
      <c r="L4" s="932"/>
      <c r="M4" s="932"/>
      <c r="N4" s="932"/>
      <c r="O4" s="932"/>
      <c r="P4" s="932"/>
    </row>
    <row r="5" spans="1:16" s="307" customFormat="1" ht="8.25" customHeight="1" x14ac:dyDescent="0.35">
      <c r="B5" s="932"/>
      <c r="C5" s="932"/>
      <c r="D5" s="932"/>
      <c r="E5" s="932"/>
      <c r="F5" s="932"/>
      <c r="G5" s="932"/>
      <c r="H5" s="932"/>
      <c r="I5" s="932"/>
      <c r="J5" s="932"/>
      <c r="K5" s="932"/>
      <c r="L5" s="932"/>
      <c r="M5" s="932"/>
      <c r="N5" s="932"/>
      <c r="O5" s="932"/>
      <c r="P5" s="932"/>
    </row>
    <row r="6" spans="1:16" s="308" customFormat="1" ht="40.5" customHeight="1" x14ac:dyDescent="0.25">
      <c r="B6" s="325" t="s">
        <v>183</v>
      </c>
      <c r="C6" s="325" t="s">
        <v>184</v>
      </c>
      <c r="D6" s="325" t="s">
        <v>173</v>
      </c>
      <c r="E6" s="325" t="s">
        <v>174</v>
      </c>
      <c r="F6" s="325" t="s">
        <v>175</v>
      </c>
      <c r="G6" s="325" t="s">
        <v>176</v>
      </c>
      <c r="H6" s="325" t="s">
        <v>177</v>
      </c>
      <c r="I6" s="325" t="s">
        <v>11</v>
      </c>
      <c r="J6" s="326" t="s">
        <v>191</v>
      </c>
      <c r="K6" s="325" t="s">
        <v>185</v>
      </c>
      <c r="L6" s="325" t="s">
        <v>186</v>
      </c>
      <c r="M6" s="325" t="s">
        <v>187</v>
      </c>
      <c r="N6" s="325" t="s">
        <v>195</v>
      </c>
      <c r="O6" s="325" t="s">
        <v>196</v>
      </c>
      <c r="P6" s="325" t="s">
        <v>190</v>
      </c>
    </row>
    <row r="7" spans="1:16" s="308" customFormat="1" ht="15" customHeight="1" x14ac:dyDescent="0.25">
      <c r="B7" s="931" t="s">
        <v>192</v>
      </c>
      <c r="C7" s="931"/>
      <c r="D7" s="931"/>
      <c r="E7" s="931"/>
      <c r="F7" s="931"/>
      <c r="G7" s="931"/>
      <c r="H7" s="931"/>
      <c r="I7" s="931"/>
      <c r="J7" s="931"/>
      <c r="K7" s="931"/>
      <c r="L7" s="931"/>
      <c r="M7" s="931"/>
      <c r="N7" s="931"/>
      <c r="O7" s="931"/>
      <c r="P7" s="931"/>
    </row>
    <row r="8" spans="1:16" s="309" customFormat="1" ht="15" customHeight="1" x14ac:dyDescent="0.25">
      <c r="B8" s="929">
        <v>1</v>
      </c>
      <c r="C8" s="929">
        <v>15</v>
      </c>
      <c r="D8" s="322">
        <v>1</v>
      </c>
      <c r="E8" s="143"/>
      <c r="F8" s="381"/>
      <c r="G8" s="381"/>
      <c r="H8" s="381"/>
      <c r="I8" s="381"/>
      <c r="J8" s="225"/>
      <c r="K8" s="322"/>
      <c r="L8" s="322"/>
      <c r="M8" s="322"/>
      <c r="N8" s="323"/>
      <c r="O8" s="330"/>
      <c r="P8" s="374"/>
    </row>
    <row r="9" spans="1:16" s="310" customFormat="1" ht="15" customHeight="1" x14ac:dyDescent="0.25">
      <c r="A9" s="310">
        <v>48</v>
      </c>
      <c r="B9" s="929"/>
      <c r="C9" s="929"/>
      <c r="D9" s="322">
        <v>2</v>
      </c>
      <c r="E9" s="143" t="str">
        <f>VLOOKUP(A9,Список!$A$2:$J$123,3)</f>
        <v>Ермаков Игорь</v>
      </c>
      <c r="F9" s="381">
        <f>VLOOKUP(A9,Список!$A$2:$J$123,4)</f>
        <v>1992</v>
      </c>
      <c r="G9" s="381" t="str">
        <f>VLOOKUP(A9,Список!$A$2:$J$123,5)</f>
        <v>КМС</v>
      </c>
      <c r="H9" s="381" t="str">
        <f>VLOOKUP(A9,Список!$A$2:$J$123,6)</f>
        <v>Пермский край</v>
      </c>
      <c r="I9" s="381">
        <f>VLOOKUP(A9,Список!$A$2:$K$123,11)</f>
        <v>68</v>
      </c>
      <c r="J9" s="225">
        <f>VLOOKUP(A9,Список!$A$2:$J$123,10)</f>
        <v>68</v>
      </c>
      <c r="K9" s="322"/>
      <c r="L9" s="322"/>
      <c r="M9" s="322"/>
      <c r="N9" s="323">
        <v>0.41666666666666669</v>
      </c>
      <c r="O9" s="323">
        <v>0.57291666666666663</v>
      </c>
      <c r="P9" s="374" t="str">
        <f>VLOOKUP(A9,Список!$A$2:$J$123,9)</f>
        <v>Мошев Д.И</v>
      </c>
    </row>
    <row r="10" spans="1:16" s="310" customFormat="1" ht="15" customHeight="1" x14ac:dyDescent="0.25">
      <c r="A10" s="310">
        <v>74</v>
      </c>
      <c r="B10" s="929"/>
      <c r="C10" s="929"/>
      <c r="D10" s="322">
        <v>3</v>
      </c>
      <c r="E10" s="143" t="str">
        <f>VLOOKUP(A10,Список!$A$2:$J$123,3)</f>
        <v xml:space="preserve">Гарифуллин Константин </v>
      </c>
      <c r="F10" s="381">
        <f>VLOOKUP(A10,Список!$A$2:$J$123,4)</f>
        <v>1999</v>
      </c>
      <c r="G10" s="381" t="str">
        <f>VLOOKUP(A10,Список!$A$2:$J$123,5)</f>
        <v>КМС</v>
      </c>
      <c r="H10" s="381" t="str">
        <f>VLOOKUP(A10,Список!$A$2:$J$123,6)</f>
        <v>Удмуртская республика</v>
      </c>
      <c r="I10" s="381">
        <f>VLOOKUP(A10,Список!$A$2:$K$123,11)</f>
        <v>72</v>
      </c>
      <c r="J10" s="225">
        <f>VLOOKUP(A10,Список!$A$2:$J$123,10)</f>
        <v>73</v>
      </c>
      <c r="K10" s="322"/>
      <c r="L10" s="322"/>
      <c r="M10" s="322"/>
      <c r="N10" s="323">
        <v>0.41666666666666669</v>
      </c>
      <c r="O10" s="323">
        <v>0.57291666666666663</v>
      </c>
      <c r="P10" s="374" t="str">
        <f>VLOOKUP(A10,Список!$A$2:$J$123,9)</f>
        <v>Шиляев И.Н.</v>
      </c>
    </row>
    <row r="11" spans="1:16" s="310" customFormat="1" ht="15" customHeight="1" x14ac:dyDescent="0.25">
      <c r="A11" s="310">
        <v>56</v>
      </c>
      <c r="B11" s="929"/>
      <c r="C11" s="929"/>
      <c r="D11" s="322">
        <v>4</v>
      </c>
      <c r="E11" s="143" t="str">
        <f>VLOOKUP(A11,Список!$A$2:$J$123,3)</f>
        <v>Останин Даниил</v>
      </c>
      <c r="F11" s="381">
        <f>VLOOKUP(A11,Список!$A$2:$J$123,4)</f>
        <v>2005</v>
      </c>
      <c r="G11" s="381" t="str">
        <f>VLOOKUP(A11,Список!$A$2:$J$123,5)</f>
        <v>КМС</v>
      </c>
      <c r="H11" s="381" t="str">
        <f>VLOOKUP(A11,Список!$A$2:$J$123,6)</f>
        <v>Пермский край</v>
      </c>
      <c r="I11" s="381">
        <f>VLOOKUP(A11,Список!$A$2:$K$123,11)</f>
        <v>57.05</v>
      </c>
      <c r="J11" s="225">
        <f>VLOOKUP(A11,Список!$A$2:$J$123,10)</f>
        <v>63</v>
      </c>
      <c r="K11" s="322"/>
      <c r="L11" s="322"/>
      <c r="M11" s="322"/>
      <c r="N11" s="323">
        <v>0.41666666666666669</v>
      </c>
      <c r="O11" s="323">
        <v>0.57291666666666663</v>
      </c>
      <c r="P11" s="374" t="str">
        <f>VLOOKUP(A11,Список!$A$2:$J$123,9)</f>
        <v>Мошев Д.И</v>
      </c>
    </row>
    <row r="12" spans="1:16" s="310" customFormat="1" ht="15" customHeight="1" x14ac:dyDescent="0.25">
      <c r="B12" s="929"/>
      <c r="C12" s="929"/>
      <c r="D12" s="322">
        <v>5</v>
      </c>
      <c r="E12" s="143"/>
      <c r="F12" s="381"/>
      <c r="G12" s="381"/>
      <c r="H12" s="381"/>
      <c r="I12" s="381"/>
      <c r="J12" s="225"/>
      <c r="K12" s="322"/>
      <c r="L12" s="322"/>
      <c r="M12" s="322"/>
      <c r="N12" s="323"/>
      <c r="O12" s="330"/>
      <c r="P12" s="374"/>
    </row>
    <row r="13" spans="1:16" s="311" customFormat="1" ht="15" customHeight="1" x14ac:dyDescent="0.25">
      <c r="B13" s="929"/>
      <c r="C13" s="929"/>
      <c r="D13" s="322">
        <v>6</v>
      </c>
      <c r="E13" s="143"/>
      <c r="F13" s="381"/>
      <c r="G13" s="381"/>
      <c r="H13" s="381"/>
      <c r="I13" s="381"/>
      <c r="J13" s="225"/>
      <c r="K13" s="321"/>
      <c r="L13" s="321"/>
      <c r="M13" s="321"/>
      <c r="N13" s="323"/>
      <c r="O13" s="330"/>
      <c r="P13" s="374"/>
    </row>
    <row r="14" spans="1:16" s="311" customFormat="1" ht="15" customHeight="1" x14ac:dyDescent="0.25">
      <c r="B14" s="931" t="s">
        <v>192</v>
      </c>
      <c r="C14" s="931"/>
      <c r="D14" s="931"/>
      <c r="E14" s="931"/>
      <c r="F14" s="931"/>
      <c r="G14" s="931"/>
      <c r="H14" s="931"/>
      <c r="I14" s="931"/>
      <c r="J14" s="931"/>
      <c r="K14" s="931"/>
      <c r="L14" s="931"/>
      <c r="M14" s="931"/>
      <c r="N14" s="931"/>
      <c r="O14" s="931"/>
      <c r="P14" s="931"/>
    </row>
    <row r="15" spans="1:16" s="311" customFormat="1" ht="15" customHeight="1" x14ac:dyDescent="0.25">
      <c r="A15" s="311">
        <v>42</v>
      </c>
      <c r="B15" s="933">
        <v>2</v>
      </c>
      <c r="C15" s="933">
        <v>16</v>
      </c>
      <c r="D15" s="504">
        <v>1</v>
      </c>
      <c r="E15" s="143" t="str">
        <f>VLOOKUP(A15,Список!$A$2:$J$123,3)</f>
        <v xml:space="preserve">Лесников Михаил </v>
      </c>
      <c r="F15" s="381">
        <f>VLOOKUP(A15,Список!$A$2:$J$123,4)</f>
        <v>2007</v>
      </c>
      <c r="G15" s="381" t="str">
        <f>VLOOKUP(A15,Список!$A$2:$J$123,5)</f>
        <v>КМС</v>
      </c>
      <c r="H15" s="381" t="str">
        <f>VLOOKUP(A15,Список!$A$2:$J$123,6)</f>
        <v>Пермский край</v>
      </c>
      <c r="I15" s="381">
        <f>VLOOKUP(A15,Список!$A$2:$K$123,11)</f>
        <v>76.5</v>
      </c>
      <c r="J15" s="225">
        <f>VLOOKUP(A15,Список!$A$2:$J$123,10)</f>
        <v>78</v>
      </c>
      <c r="K15" s="506"/>
      <c r="L15" s="506"/>
      <c r="M15" s="506"/>
      <c r="N15" s="323">
        <v>0.42708333333333331</v>
      </c>
      <c r="O15" s="323">
        <v>0.58333333333333337</v>
      </c>
      <c r="P15" s="399" t="str">
        <f>VLOOKUP(A15,Список!$A$2:$J$123,9)</f>
        <v>Маматов Г.Т.</v>
      </c>
    </row>
    <row r="16" spans="1:16" s="311" customFormat="1" ht="15" customHeight="1" x14ac:dyDescent="0.25">
      <c r="A16" s="310">
        <v>82</v>
      </c>
      <c r="B16" s="934"/>
      <c r="C16" s="934"/>
      <c r="D16" s="504">
        <v>2</v>
      </c>
      <c r="E16" s="143" t="str">
        <f>VLOOKUP(A16,Список!$A$2:$J$123,3)</f>
        <v>Семушин Дмитрий</v>
      </c>
      <c r="F16" s="381">
        <f>VLOOKUP(A16,Список!$A$2:$J$123,4)</f>
        <v>2008</v>
      </c>
      <c r="G16" s="381" t="str">
        <f>VLOOKUP(A16,Список!$A$2:$J$123,5)</f>
        <v>I</v>
      </c>
      <c r="H16" s="381" t="str">
        <f>VLOOKUP(A16,Список!$A$2:$J$123,6)</f>
        <v>Кировская область</v>
      </c>
      <c r="I16" s="381">
        <f>VLOOKUP(A16,Список!$A$2:$K$123,11)</f>
        <v>75.150000000000006</v>
      </c>
      <c r="J16" s="225">
        <f>VLOOKUP(A16,Список!$A$2:$J$123,10)</f>
        <v>78</v>
      </c>
      <c r="K16" s="506"/>
      <c r="L16" s="506"/>
      <c r="M16" s="506"/>
      <c r="N16" s="323">
        <v>0.42708333333333331</v>
      </c>
      <c r="O16" s="323">
        <v>0.58333333333333337</v>
      </c>
      <c r="P16" s="399" t="str">
        <f>VLOOKUP(A16,Список!$A$2:$J$123,9)</f>
        <v>Малков Е.И.</v>
      </c>
    </row>
    <row r="17" spans="1:16" s="311" customFormat="1" ht="15" customHeight="1" x14ac:dyDescent="0.25">
      <c r="A17" s="310">
        <v>53</v>
      </c>
      <c r="B17" s="934"/>
      <c r="C17" s="934"/>
      <c r="D17" s="504">
        <v>3</v>
      </c>
      <c r="E17" s="143" t="str">
        <f>VLOOKUP(A17,Список!$A$2:$J$123,3)</f>
        <v>Гатаулин Ринат</v>
      </c>
      <c r="F17" s="381">
        <f>VLOOKUP(A17,Список!$A$2:$J$123,4)</f>
        <v>2000</v>
      </c>
      <c r="G17" s="381" t="str">
        <f>VLOOKUP(A17,Список!$A$2:$J$123,5)</f>
        <v>КМС</v>
      </c>
      <c r="H17" s="381" t="str">
        <f>VLOOKUP(A17,Список!$A$2:$J$123,6)</f>
        <v>Пермский край</v>
      </c>
      <c r="I17" s="381">
        <f>VLOOKUP(A17,Список!$A$2:$K$123,11)</f>
        <v>75.650000000000006</v>
      </c>
      <c r="J17" s="225">
        <f>VLOOKUP(A17,Список!$A$2:$J$123,10)</f>
        <v>78</v>
      </c>
      <c r="K17" s="506"/>
      <c r="L17" s="506"/>
      <c r="M17" s="506"/>
      <c r="N17" s="323">
        <v>0.42708333333333331</v>
      </c>
      <c r="O17" s="323">
        <v>0.58333333333333337</v>
      </c>
      <c r="P17" s="399" t="str">
        <f>VLOOKUP(A17,Список!$A$2:$J$123,9)</f>
        <v>Гатауллин Р.Х.</v>
      </c>
    </row>
    <row r="18" spans="1:16" s="311" customFormat="1" ht="15" customHeight="1" x14ac:dyDescent="0.25">
      <c r="A18" s="310">
        <v>50</v>
      </c>
      <c r="B18" s="934"/>
      <c r="C18" s="934"/>
      <c r="D18" s="504">
        <v>4</v>
      </c>
      <c r="E18" s="143" t="str">
        <f>VLOOKUP(A18,Список!$A$2:$J$123,3)</f>
        <v>Порцев Роман</v>
      </c>
      <c r="F18" s="381">
        <f>VLOOKUP(A18,Список!$A$2:$J$123,4)</f>
        <v>1987</v>
      </c>
      <c r="G18" s="381" t="str">
        <f>VLOOKUP(A18,Список!$A$2:$J$123,5)</f>
        <v>МС</v>
      </c>
      <c r="H18" s="381" t="str">
        <f>VLOOKUP(A18,Список!$A$2:$J$123,6)</f>
        <v>Пермский край</v>
      </c>
      <c r="I18" s="381">
        <f>VLOOKUP(A18,Список!$A$2:$K$123,11)</f>
        <v>78</v>
      </c>
      <c r="J18" s="225">
        <f>VLOOKUP(A18,Список!$A$2:$J$123,10)</f>
        <v>78</v>
      </c>
      <c r="K18" s="506"/>
      <c r="L18" s="506"/>
      <c r="M18" s="506"/>
      <c r="N18" s="323">
        <v>0.42708333333333331</v>
      </c>
      <c r="O18" s="323">
        <v>0.58333333333333337</v>
      </c>
      <c r="P18" s="399" t="str">
        <f>VLOOKUP(A18,Список!$A$2:$J$123,9)</f>
        <v>Мошев Д.И</v>
      </c>
    </row>
    <row r="19" spans="1:16" s="311" customFormat="1" ht="15" customHeight="1" x14ac:dyDescent="0.25">
      <c r="A19" s="311">
        <v>66</v>
      </c>
      <c r="B19" s="934"/>
      <c r="C19" s="934"/>
      <c r="D19" s="504">
        <v>5</v>
      </c>
      <c r="E19" s="143" t="str">
        <f>VLOOKUP(A19,Список!$A$2:$J$123,3)</f>
        <v>Иванов Иван</v>
      </c>
      <c r="F19" s="381">
        <f>VLOOKUP(A19,Список!$A$2:$J$123,4)</f>
        <v>2007</v>
      </c>
      <c r="G19" s="381" t="str">
        <f>VLOOKUP(A19,Список!$A$2:$J$123,5)</f>
        <v>I</v>
      </c>
      <c r="H19" s="381" t="str">
        <f>VLOOKUP(A19,Список!$A$2:$J$123,6)</f>
        <v>Чувашская республика</v>
      </c>
      <c r="I19" s="381">
        <f>VLOOKUP(A19,Список!$A$2:$K$123,11)</f>
        <v>73.8</v>
      </c>
      <c r="J19" s="225">
        <f>VLOOKUP(A19,Список!$A$2:$J$123,10)</f>
        <v>78</v>
      </c>
      <c r="K19" s="506"/>
      <c r="L19" s="506"/>
      <c r="M19" s="506"/>
      <c r="N19" s="323">
        <v>0.42708333333333331</v>
      </c>
      <c r="O19" s="323">
        <v>0.58333333333333337</v>
      </c>
      <c r="P19" s="399" t="str">
        <f>VLOOKUP(A19,Список!$A$2:$J$123,9)</f>
        <v>Понихидкин В.А</v>
      </c>
    </row>
    <row r="20" spans="1:16" s="311" customFormat="1" ht="15" customHeight="1" x14ac:dyDescent="0.25">
      <c r="B20" s="935"/>
      <c r="C20" s="935"/>
      <c r="D20" s="504">
        <v>6</v>
      </c>
      <c r="E20" s="143"/>
      <c r="F20" s="381"/>
      <c r="G20" s="381"/>
      <c r="H20" s="381"/>
      <c r="I20" s="381"/>
      <c r="J20" s="225"/>
      <c r="K20" s="506"/>
      <c r="L20" s="506"/>
      <c r="M20" s="506"/>
      <c r="N20" s="507"/>
      <c r="O20" s="323"/>
      <c r="P20" s="399"/>
    </row>
    <row r="21" spans="1:16" ht="15" customHeight="1" x14ac:dyDescent="0.35">
      <c r="B21" s="930" t="s">
        <v>193</v>
      </c>
      <c r="C21" s="930"/>
      <c r="D21" s="930"/>
      <c r="E21" s="930"/>
      <c r="F21" s="930"/>
      <c r="G21" s="930"/>
      <c r="H21" s="930"/>
      <c r="I21" s="930"/>
      <c r="J21" s="930"/>
      <c r="K21" s="930"/>
      <c r="L21" s="930"/>
      <c r="M21" s="930"/>
      <c r="N21" s="930"/>
      <c r="O21" s="930"/>
      <c r="P21" s="930"/>
    </row>
    <row r="22" spans="1:16" ht="15" customHeight="1" x14ac:dyDescent="0.35">
      <c r="A22" s="312">
        <v>43</v>
      </c>
      <c r="B22" s="929">
        <v>3</v>
      </c>
      <c r="C22" s="929">
        <v>17</v>
      </c>
      <c r="D22" s="322">
        <v>1</v>
      </c>
      <c r="E22" s="143" t="str">
        <f>VLOOKUP(A22,Список!$A$2:$J$123,3)</f>
        <v>Утев Руслан</v>
      </c>
      <c r="F22" s="381">
        <f>VLOOKUP(A22,Список!$A$2:$J$123,4)</f>
        <v>2005</v>
      </c>
      <c r="G22" s="381" t="str">
        <f>VLOOKUP(A22,Список!$A$2:$J$123,5)</f>
        <v>КМС</v>
      </c>
      <c r="H22" s="381" t="str">
        <f>VLOOKUP(A22,Список!$A$2:$J$123,6)</f>
        <v>Пермский край</v>
      </c>
      <c r="I22" s="381">
        <f>VLOOKUP(A22,Список!$A$2:$K$123,11)</f>
        <v>62.25</v>
      </c>
      <c r="J22" s="225">
        <f>VLOOKUP(A22,Список!$A$2:$J$123,10)</f>
        <v>63</v>
      </c>
      <c r="K22" s="328"/>
      <c r="L22" s="328"/>
      <c r="M22" s="328"/>
      <c r="N22" s="323">
        <v>0.4375</v>
      </c>
      <c r="O22" s="323">
        <v>0.59375</v>
      </c>
      <c r="P22" s="374" t="str">
        <f>VLOOKUP(A22,Список!$A$2:$J$123,9)</f>
        <v>Маматов Г.Т.</v>
      </c>
    </row>
    <row r="23" spans="1:16" ht="15" customHeight="1" x14ac:dyDescent="0.35">
      <c r="A23" s="312">
        <v>45</v>
      </c>
      <c r="B23" s="929"/>
      <c r="C23" s="929"/>
      <c r="D23" s="322">
        <v>2</v>
      </c>
      <c r="E23" s="143" t="str">
        <f>VLOOKUP(A23,Список!$A$2:$J$123,3)</f>
        <v>Половников Павел</v>
      </c>
      <c r="F23" s="381">
        <f>VLOOKUP(A23,Список!$A$2:$J$123,4)</f>
        <v>2002</v>
      </c>
      <c r="G23" s="381" t="str">
        <f>VLOOKUP(A23,Список!$A$2:$J$123,5)</f>
        <v>КМС</v>
      </c>
      <c r="H23" s="381" t="str">
        <f>VLOOKUP(A23,Список!$A$2:$J$123,6)</f>
        <v>Пермский край</v>
      </c>
      <c r="I23" s="381">
        <f>VLOOKUP(A23,Список!$A$2:$K$123,11)</f>
        <v>59.15</v>
      </c>
      <c r="J23" s="225">
        <f>VLOOKUP(A23,Список!$A$2:$J$123,10)</f>
        <v>63</v>
      </c>
      <c r="K23" s="322"/>
      <c r="L23" s="322"/>
      <c r="M23" s="322"/>
      <c r="N23" s="323">
        <v>0.4375</v>
      </c>
      <c r="O23" s="323">
        <v>0.59375</v>
      </c>
      <c r="P23" s="374" t="str">
        <f>VLOOKUP(A23,Список!$A$2:$J$123,9)</f>
        <v>Маматов Г.Т.</v>
      </c>
    </row>
    <row r="24" spans="1:16" ht="15" customHeight="1" x14ac:dyDescent="0.35">
      <c r="A24" s="312">
        <v>23</v>
      </c>
      <c r="B24" s="929"/>
      <c r="C24" s="929"/>
      <c r="D24" s="322">
        <v>3</v>
      </c>
      <c r="E24" s="143" t="str">
        <f>VLOOKUP(A24,Список!$A$2:$J$123,3)</f>
        <v>Курунов Анатолий</v>
      </c>
      <c r="F24" s="381">
        <f>VLOOKUP(A24,Список!$A$2:$J$123,4)</f>
        <v>1999</v>
      </c>
      <c r="G24" s="381" t="str">
        <f>VLOOKUP(A24,Список!$A$2:$J$123,5)</f>
        <v>МС</v>
      </c>
      <c r="H24" s="381" t="str">
        <f>VLOOKUP(A24,Список!$A$2:$J$123,6)</f>
        <v>Оренбургская область</v>
      </c>
      <c r="I24" s="381">
        <f>VLOOKUP(A24,Список!$A$2:$K$123,11)</f>
        <v>62.25</v>
      </c>
      <c r="J24" s="225">
        <f>VLOOKUP(A24,Список!$A$2:$J$123,10)</f>
        <v>63</v>
      </c>
      <c r="K24" s="322"/>
      <c r="L24" s="322"/>
      <c r="M24" s="322"/>
      <c r="N24" s="323">
        <v>0.4375</v>
      </c>
      <c r="O24" s="323">
        <v>0.59375</v>
      </c>
      <c r="P24" s="374" t="str">
        <f>VLOOKUP(A24,Список!$A$2:$J$123,9)</f>
        <v>Павлов С.П.</v>
      </c>
    </row>
    <row r="25" spans="1:16" ht="15" customHeight="1" x14ac:dyDescent="0.35">
      <c r="A25" s="312">
        <v>1</v>
      </c>
      <c r="B25" s="929"/>
      <c r="C25" s="929"/>
      <c r="D25" s="322">
        <v>4</v>
      </c>
      <c r="E25" s="143" t="str">
        <f>VLOOKUP(A25,Список!$A$2:$J$123,3)</f>
        <v>Маркичев Максим</v>
      </c>
      <c r="F25" s="381">
        <f>VLOOKUP(A25,Список!$A$2:$J$123,4)</f>
        <v>1997</v>
      </c>
      <c r="G25" s="381" t="str">
        <f>VLOOKUP(A25,Список!$A$2:$J$123,5)</f>
        <v>КМС</v>
      </c>
      <c r="H25" s="381" t="str">
        <f>VLOOKUP(A25,Список!$A$2:$J$123,6)</f>
        <v>Нижегородская область</v>
      </c>
      <c r="I25" s="381">
        <f>VLOOKUP(A25,Список!$A$2:$K$123,11)</f>
        <v>62.45</v>
      </c>
      <c r="J25" s="225">
        <f>VLOOKUP(A25,Список!$A$2:$J$123,10)</f>
        <v>63</v>
      </c>
      <c r="K25" s="322"/>
      <c r="L25" s="322"/>
      <c r="M25" s="322"/>
      <c r="N25" s="323">
        <v>0.4375</v>
      </c>
      <c r="O25" s="323">
        <v>0.59375</v>
      </c>
      <c r="P25" s="374" t="str">
        <f>VLOOKUP(A25,Список!$A$2:$J$123,9)</f>
        <v>Маркичев Э.Ф.</v>
      </c>
    </row>
    <row r="26" spans="1:16" ht="15" customHeight="1" x14ac:dyDescent="0.35">
      <c r="A26" s="312">
        <v>58</v>
      </c>
      <c r="B26" s="929"/>
      <c r="C26" s="929"/>
      <c r="D26" s="322">
        <v>5</v>
      </c>
      <c r="E26" s="143" t="str">
        <f>VLOOKUP(A26,Список!$A$2:$J$123,3)</f>
        <v>Попов Кирилл</v>
      </c>
      <c r="F26" s="381">
        <f>VLOOKUP(A26,Список!$A$2:$J$123,4)</f>
        <v>2008</v>
      </c>
      <c r="G26" s="381" t="str">
        <f>VLOOKUP(A26,Список!$A$2:$J$123,5)</f>
        <v>КМС</v>
      </c>
      <c r="H26" s="381" t="str">
        <f>VLOOKUP(A26,Список!$A$2:$J$123,6)</f>
        <v>Пермский край</v>
      </c>
      <c r="I26" s="381">
        <f>VLOOKUP(A26,Список!$A$2:$K$123,11)</f>
        <v>61.45</v>
      </c>
      <c r="J26" s="225">
        <f>VLOOKUP(A26,Список!$A$2:$J$123,10)</f>
        <v>63</v>
      </c>
      <c r="K26" s="328"/>
      <c r="L26" s="328"/>
      <c r="M26" s="328"/>
      <c r="N26" s="323">
        <v>0.4375</v>
      </c>
      <c r="O26" s="323">
        <v>0.59375</v>
      </c>
      <c r="P26" s="374" t="str">
        <f>VLOOKUP(A26,Список!$A$2:$J$123,9)</f>
        <v>Маматов Г.Т.</v>
      </c>
    </row>
    <row r="27" spans="1:16" ht="15" customHeight="1" x14ac:dyDescent="0.35">
      <c r="A27" s="312">
        <v>51</v>
      </c>
      <c r="B27" s="929"/>
      <c r="C27" s="929"/>
      <c r="D27" s="322">
        <v>6</v>
      </c>
      <c r="E27" s="143" t="str">
        <f>VLOOKUP(A27,Список!$A$2:$J$123,3)</f>
        <v xml:space="preserve">Холов Хусейн </v>
      </c>
      <c r="F27" s="381">
        <f>VLOOKUP(A27,Список!$A$2:$J$123,4)</f>
        <v>2001</v>
      </c>
      <c r="G27" s="381" t="str">
        <f>VLOOKUP(A27,Список!$A$2:$J$123,5)</f>
        <v>КМС</v>
      </c>
      <c r="H27" s="381" t="str">
        <f>VLOOKUP(A27,Список!$A$2:$J$123,6)</f>
        <v>Пермский край</v>
      </c>
      <c r="I27" s="381">
        <f>VLOOKUP(A27,Список!$A$2:$K$123,11)</f>
        <v>62.5</v>
      </c>
      <c r="J27" s="225">
        <f>VLOOKUP(A27,Список!$A$2:$J$123,10)</f>
        <v>63</v>
      </c>
      <c r="K27" s="328"/>
      <c r="L27" s="328"/>
      <c r="M27" s="328"/>
      <c r="N27" s="323">
        <v>0.4375</v>
      </c>
      <c r="O27" s="323">
        <v>0.59375</v>
      </c>
      <c r="P27" s="374" t="str">
        <f>VLOOKUP(A27,Список!$A$2:$J$123,9)</f>
        <v>Мошев Д.И</v>
      </c>
    </row>
    <row r="28" spans="1:16" ht="15" customHeight="1" x14ac:dyDescent="0.35">
      <c r="B28" s="930" t="s">
        <v>193</v>
      </c>
      <c r="C28" s="930"/>
      <c r="D28" s="930"/>
      <c r="E28" s="930"/>
      <c r="F28" s="930"/>
      <c r="G28" s="930"/>
      <c r="H28" s="930"/>
      <c r="I28" s="930"/>
      <c r="J28" s="930"/>
      <c r="K28" s="930"/>
      <c r="L28" s="930"/>
      <c r="M28" s="930"/>
      <c r="N28" s="930"/>
      <c r="O28" s="930"/>
      <c r="P28" s="930"/>
    </row>
    <row r="29" spans="1:16" ht="15" customHeight="1" x14ac:dyDescent="0.35">
      <c r="A29" s="312">
        <v>70</v>
      </c>
      <c r="B29" s="929">
        <v>4</v>
      </c>
      <c r="C29" s="929">
        <v>18</v>
      </c>
      <c r="D29" s="322">
        <v>1</v>
      </c>
      <c r="E29" s="143" t="str">
        <f>VLOOKUP(A29,Список!$A$2:$J$123,3)</f>
        <v xml:space="preserve">Шиляев Александр </v>
      </c>
      <c r="F29" s="381">
        <f>VLOOKUP(A29,Список!$A$2:$J$123,4)</f>
        <v>1988</v>
      </c>
      <c r="G29" s="381" t="str">
        <f>VLOOKUP(A29,Список!$A$2:$J$123,5)</f>
        <v>КМС</v>
      </c>
      <c r="H29" s="381" t="str">
        <f>VLOOKUP(A29,Список!$A$2:$J$123,6)</f>
        <v>Удмуртская республика</v>
      </c>
      <c r="I29" s="381">
        <f>VLOOKUP(A29,Список!$A$2:$K$123,11)</f>
        <v>67.5</v>
      </c>
      <c r="J29" s="225">
        <f>VLOOKUP(A29,Список!$A$2:$J$123,10)</f>
        <v>68</v>
      </c>
      <c r="K29" s="322"/>
      <c r="L29" s="322"/>
      <c r="M29" s="322"/>
      <c r="N29" s="323">
        <v>0.44791666666666669</v>
      </c>
      <c r="O29" s="323">
        <v>0.60416666666666663</v>
      </c>
      <c r="P29" s="374" t="str">
        <f>VLOOKUP(A29,Список!$A$2:$J$123,9)</f>
        <v>Шиляев И.Н.</v>
      </c>
    </row>
    <row r="30" spans="1:16" ht="15" customHeight="1" x14ac:dyDescent="0.35">
      <c r="A30" s="312">
        <v>72</v>
      </c>
      <c r="B30" s="929"/>
      <c r="C30" s="929"/>
      <c r="D30" s="322">
        <v>2</v>
      </c>
      <c r="E30" s="143" t="str">
        <f>VLOOKUP(A30,Список!$A$2:$J$123,3)</f>
        <v>Громов Алексей</v>
      </c>
      <c r="F30" s="381">
        <f>VLOOKUP(A30,Список!$A$2:$J$123,4)</f>
        <v>1995</v>
      </c>
      <c r="G30" s="381" t="str">
        <f>VLOOKUP(A30,Список!$A$2:$J$123,5)</f>
        <v>КМС</v>
      </c>
      <c r="H30" s="381" t="str">
        <f>VLOOKUP(A30,Список!$A$2:$J$123,6)</f>
        <v>Удмуртская республика</v>
      </c>
      <c r="I30" s="381">
        <f>VLOOKUP(A30,Список!$A$2:$K$123,11)</f>
        <v>67.05</v>
      </c>
      <c r="J30" s="225">
        <f>VLOOKUP(A30,Список!$A$2:$J$123,10)</f>
        <v>68</v>
      </c>
      <c r="K30" s="322"/>
      <c r="L30" s="322"/>
      <c r="M30" s="322"/>
      <c r="N30" s="323">
        <v>0.44791666666666669</v>
      </c>
      <c r="O30" s="323">
        <v>0.60416666666666663</v>
      </c>
      <c r="P30" s="374" t="str">
        <f>VLOOKUP(A30,Список!$A$2:$J$123,9)</f>
        <v>Шиляев И.Н.</v>
      </c>
    </row>
    <row r="31" spans="1:16" ht="15" customHeight="1" x14ac:dyDescent="0.35">
      <c r="A31" s="312">
        <v>65</v>
      </c>
      <c r="B31" s="929"/>
      <c r="C31" s="929"/>
      <c r="D31" s="322">
        <v>3</v>
      </c>
      <c r="E31" s="143" t="str">
        <f>VLOOKUP(A31,Список!$A$2:$J$123,3)</f>
        <v>Узюкин Анатолий</v>
      </c>
      <c r="F31" s="381">
        <f>VLOOKUP(A31,Список!$A$2:$J$123,4)</f>
        <v>2000</v>
      </c>
      <c r="G31" s="381" t="str">
        <f>VLOOKUP(A31,Список!$A$2:$J$123,5)</f>
        <v>МС</v>
      </c>
      <c r="H31" s="381" t="str">
        <f>VLOOKUP(A31,Список!$A$2:$J$123,6)</f>
        <v>Чувашская республика</v>
      </c>
      <c r="I31" s="381">
        <f>VLOOKUP(A31,Список!$A$2:$K$123,11)</f>
        <v>67.75</v>
      </c>
      <c r="J31" s="225">
        <f>VLOOKUP(A31,Список!$A$2:$J$123,10)</f>
        <v>68</v>
      </c>
      <c r="K31" s="322"/>
      <c r="L31" s="322"/>
      <c r="M31" s="322"/>
      <c r="N31" s="323">
        <v>0.44791666666666669</v>
      </c>
      <c r="O31" s="323">
        <v>0.60416666666666663</v>
      </c>
      <c r="P31" s="374" t="str">
        <f>VLOOKUP(A31,Список!$A$2:$J$123,9)</f>
        <v>Глинкин Б.Н</v>
      </c>
    </row>
    <row r="32" spans="1:16" ht="15" customHeight="1" x14ac:dyDescent="0.35">
      <c r="A32" s="312">
        <v>25</v>
      </c>
      <c r="B32" s="929"/>
      <c r="C32" s="929"/>
      <c r="D32" s="322">
        <v>4</v>
      </c>
      <c r="E32" s="143" t="str">
        <f>VLOOKUP(A32,Список!$A$2:$J$123,3)</f>
        <v>Киякин Александр</v>
      </c>
      <c r="F32" s="381">
        <f>VLOOKUP(A32,Список!$A$2:$J$123,4)</f>
        <v>2001</v>
      </c>
      <c r="G32" s="381" t="str">
        <f>VLOOKUP(A32,Список!$A$2:$J$123,5)</f>
        <v>МС</v>
      </c>
      <c r="H32" s="381" t="str">
        <f>VLOOKUP(A32,Список!$A$2:$J$123,6)</f>
        <v>Оренбургская область</v>
      </c>
      <c r="I32" s="381">
        <f>VLOOKUP(A32,Список!$A$2:$K$123,11)</f>
        <v>67.5</v>
      </c>
      <c r="J32" s="225">
        <f>VLOOKUP(A32,Список!$A$2:$J$123,10)</f>
        <v>68</v>
      </c>
      <c r="K32" s="322"/>
      <c r="L32" s="322"/>
      <c r="M32" s="322"/>
      <c r="N32" s="323">
        <v>0.44791666666666669</v>
      </c>
      <c r="O32" s="323">
        <v>0.60416666666666663</v>
      </c>
      <c r="P32" s="374" t="str">
        <f>VLOOKUP(A32,Список!$A$2:$J$123,9)</f>
        <v>Павлов С.П.</v>
      </c>
    </row>
    <row r="33" spans="1:16" ht="15" customHeight="1" x14ac:dyDescent="0.35">
      <c r="A33" s="312">
        <v>41</v>
      </c>
      <c r="B33" s="929"/>
      <c r="C33" s="929"/>
      <c r="D33" s="322">
        <v>5</v>
      </c>
      <c r="E33" s="143" t="str">
        <f>VLOOKUP(A33,Список!$A$2:$J$123,3)</f>
        <v xml:space="preserve">Ярусов Константин </v>
      </c>
      <c r="F33" s="381">
        <f>VLOOKUP(A33,Список!$A$2:$J$123,4)</f>
        <v>2006</v>
      </c>
      <c r="G33" s="381" t="str">
        <f>VLOOKUP(A33,Список!$A$2:$J$123,5)</f>
        <v>КМС</v>
      </c>
      <c r="H33" s="381" t="str">
        <f>VLOOKUP(A33,Список!$A$2:$J$123,6)</f>
        <v>Пермский край</v>
      </c>
      <c r="I33" s="381">
        <f>VLOOKUP(A33,Список!$A$2:$K$123,11)</f>
        <v>67.45</v>
      </c>
      <c r="J33" s="225">
        <f>VLOOKUP(A33,Список!$A$2:$J$123,10)</f>
        <v>68</v>
      </c>
      <c r="K33" s="322"/>
      <c r="L33" s="322"/>
      <c r="M33" s="322"/>
      <c r="N33" s="323">
        <v>0.44791666666666669</v>
      </c>
      <c r="O33" s="323">
        <v>0.60416666666666663</v>
      </c>
      <c r="P33" s="374" t="str">
        <f>VLOOKUP(A33,Список!$A$2:$J$123,9)</f>
        <v>Маматов Г.Т.</v>
      </c>
    </row>
    <row r="34" spans="1:16" ht="15" customHeight="1" x14ac:dyDescent="0.35">
      <c r="A34" s="312">
        <v>13</v>
      </c>
      <c r="B34" s="929"/>
      <c r="C34" s="929"/>
      <c r="D34" s="322">
        <v>6</v>
      </c>
      <c r="E34" s="143" t="str">
        <f>VLOOKUP(A34,Список!$A$2:$J$123,3)</f>
        <v>Цюпко Егор</v>
      </c>
      <c r="F34" s="381">
        <f>VLOOKUP(A34,Список!$A$2:$J$123,4)</f>
        <v>2007</v>
      </c>
      <c r="G34" s="381" t="str">
        <f>VLOOKUP(A34,Список!$A$2:$J$123,5)</f>
        <v>I</v>
      </c>
      <c r="H34" s="381" t="str">
        <f>VLOOKUP(A34,Список!$A$2:$J$123,6)</f>
        <v>Республика Башкортостан</v>
      </c>
      <c r="I34" s="381">
        <f>VLOOKUP(A34,Список!$A$2:$K$123,11)</f>
        <v>65.150000000000006</v>
      </c>
      <c r="J34" s="225">
        <f>VLOOKUP(A34,Список!$A$2:$J$123,10)</f>
        <v>68</v>
      </c>
      <c r="K34" s="322"/>
      <c r="L34" s="322"/>
      <c r="M34" s="322"/>
      <c r="N34" s="323">
        <v>0.44791666666666669</v>
      </c>
      <c r="O34" s="323">
        <v>0.60416666666666663</v>
      </c>
      <c r="P34" s="374" t="str">
        <f>VLOOKUP(A34,Список!$A$2:$J$123,9)</f>
        <v>Абзалова И.В.</v>
      </c>
    </row>
    <row r="35" spans="1:16" ht="15" customHeight="1" x14ac:dyDescent="0.35">
      <c r="B35" s="930" t="s">
        <v>193</v>
      </c>
      <c r="C35" s="930"/>
      <c r="D35" s="930"/>
      <c r="E35" s="930"/>
      <c r="F35" s="930"/>
      <c r="G35" s="930"/>
      <c r="H35" s="930"/>
      <c r="I35" s="930"/>
      <c r="J35" s="930"/>
      <c r="K35" s="930"/>
      <c r="L35" s="930"/>
      <c r="M35" s="930"/>
      <c r="N35" s="930"/>
      <c r="O35" s="930"/>
      <c r="P35" s="930"/>
    </row>
    <row r="36" spans="1:16" ht="15" customHeight="1" x14ac:dyDescent="0.35">
      <c r="A36" s="312">
        <v>44</v>
      </c>
      <c r="B36" s="929">
        <v>5</v>
      </c>
      <c r="C36" s="929">
        <v>19</v>
      </c>
      <c r="D36" s="322">
        <v>1</v>
      </c>
      <c r="E36" s="143" t="str">
        <f>VLOOKUP(A36,Список!$A$2:$J$123,3)</f>
        <v xml:space="preserve">Ошмарин Никита </v>
      </c>
      <c r="F36" s="381">
        <f>VLOOKUP(A36,Список!$A$2:$J$123,4)</f>
        <v>2003</v>
      </c>
      <c r="G36" s="381" t="str">
        <f>VLOOKUP(A36,Список!$A$2:$J$123,5)</f>
        <v>КМС</v>
      </c>
      <c r="H36" s="381" t="str">
        <f>VLOOKUP(A36,Список!$A$2:$J$123,6)</f>
        <v>Пермский край</v>
      </c>
      <c r="I36" s="381">
        <f>VLOOKUP(A36,Список!$A$2:$K$123,11)</f>
        <v>73</v>
      </c>
      <c r="J36" s="225">
        <f>VLOOKUP(A36,Список!$A$2:$J$123,10)</f>
        <v>73</v>
      </c>
      <c r="K36" s="322"/>
      <c r="L36" s="322"/>
      <c r="M36" s="322"/>
      <c r="N36" s="323">
        <v>0.45833333333333331</v>
      </c>
      <c r="O36" s="323">
        <v>0.61458333333333337</v>
      </c>
      <c r="P36" s="374" t="str">
        <f>VLOOKUP(A36,Список!$A$2:$J$123,9)</f>
        <v>Маматов Г.Т.</v>
      </c>
    </row>
    <row r="37" spans="1:16" ht="15" customHeight="1" x14ac:dyDescent="0.35">
      <c r="A37" s="312">
        <v>31</v>
      </c>
      <c r="B37" s="929"/>
      <c r="C37" s="929"/>
      <c r="D37" s="322">
        <v>2</v>
      </c>
      <c r="E37" s="143" t="str">
        <f>VLOOKUP(A37,Список!$A$2:$J$123,3)</f>
        <v>Шамкаев Радик</v>
      </c>
      <c r="F37" s="381">
        <f>VLOOKUP(A37,Список!$A$2:$J$123,4)</f>
        <v>1990</v>
      </c>
      <c r="G37" s="381" t="str">
        <f>VLOOKUP(A37,Список!$A$2:$J$123,5)</f>
        <v>КМС</v>
      </c>
      <c r="H37" s="381" t="str">
        <f>VLOOKUP(A37,Список!$A$2:$J$123,6)</f>
        <v>Оренбургская область</v>
      </c>
      <c r="I37" s="381">
        <f>VLOOKUP(A37,Список!$A$2:$K$123,11)</f>
        <v>72.900000000000006</v>
      </c>
      <c r="J37" s="225">
        <f>VLOOKUP(A37,Список!$A$2:$J$123,10)</f>
        <v>73</v>
      </c>
      <c r="K37" s="322"/>
      <c r="L37" s="322"/>
      <c r="M37" s="322"/>
      <c r="N37" s="323">
        <v>0.45833333333333331</v>
      </c>
      <c r="O37" s="323">
        <v>0.61458333333333337</v>
      </c>
      <c r="P37" s="374" t="str">
        <f>VLOOKUP(A37,Список!$A$2:$J$123,9)</f>
        <v>Фунтиков Н.Н.</v>
      </c>
    </row>
    <row r="38" spans="1:16" ht="15" customHeight="1" x14ac:dyDescent="0.35">
      <c r="A38" s="312">
        <v>20</v>
      </c>
      <c r="B38" s="929"/>
      <c r="C38" s="929"/>
      <c r="D38" s="322">
        <v>3</v>
      </c>
      <c r="E38" s="143" t="str">
        <f>VLOOKUP(A38,Список!$A$2:$J$123,3)</f>
        <v>Балдин Александр</v>
      </c>
      <c r="F38" s="381">
        <f>VLOOKUP(A38,Список!$A$2:$J$123,4)</f>
        <v>1993</v>
      </c>
      <c r="G38" s="381" t="str">
        <f>VLOOKUP(A38,Список!$A$2:$J$123,5)</f>
        <v>МС</v>
      </c>
      <c r="H38" s="381" t="str">
        <f>VLOOKUP(A38,Список!$A$2:$J$123,6)</f>
        <v>Самарская область</v>
      </c>
      <c r="I38" s="381">
        <f>VLOOKUP(A38,Список!$A$2:$K$123,11)</f>
        <v>72.7</v>
      </c>
      <c r="J38" s="225">
        <f>VLOOKUP(A38,Список!$A$2:$J$123,10)</f>
        <v>73</v>
      </c>
      <c r="K38" s="322"/>
      <c r="L38" s="322"/>
      <c r="M38" s="322"/>
      <c r="N38" s="323">
        <v>0.45833333333333331</v>
      </c>
      <c r="O38" s="323">
        <v>0.61458333333333337</v>
      </c>
      <c r="P38" s="374" t="str">
        <f>VLOOKUP(A38,Список!$A$2:$J$123,9)</f>
        <v>Бахтов И.В.</v>
      </c>
    </row>
    <row r="39" spans="1:16" ht="15" customHeight="1" x14ac:dyDescent="0.35">
      <c r="A39" s="312">
        <v>2</v>
      </c>
      <c r="B39" s="929"/>
      <c r="C39" s="929"/>
      <c r="D39" s="322">
        <v>4</v>
      </c>
      <c r="E39" s="143" t="str">
        <f>VLOOKUP(A39,Список!$A$2:$J$123,3)</f>
        <v>Крюков Дмитрий</v>
      </c>
      <c r="F39" s="381">
        <f>VLOOKUP(A39,Список!$A$2:$J$123,4)</f>
        <v>1993</v>
      </c>
      <c r="G39" s="381" t="str">
        <f>VLOOKUP(A39,Список!$A$2:$J$123,5)</f>
        <v>КМС</v>
      </c>
      <c r="H39" s="381" t="str">
        <f>VLOOKUP(A39,Список!$A$2:$J$123,6)</f>
        <v>Нижегородская область</v>
      </c>
      <c r="I39" s="381">
        <f>VLOOKUP(A39,Список!$A$2:$K$123,11)</f>
        <v>72.349999999999994</v>
      </c>
      <c r="J39" s="225">
        <f>VLOOKUP(A39,Список!$A$2:$J$123,10)</f>
        <v>73</v>
      </c>
      <c r="K39" s="322"/>
      <c r="L39" s="322"/>
      <c r="M39" s="322"/>
      <c r="N39" s="323">
        <v>0.45833333333333331</v>
      </c>
      <c r="O39" s="323">
        <v>0.61458333333333337</v>
      </c>
      <c r="P39" s="374" t="str">
        <f>VLOOKUP(A39,Список!$A$2:$J$123,9)</f>
        <v>Маркичев Э.Ф.</v>
      </c>
    </row>
    <row r="40" spans="1:16" ht="15" customHeight="1" x14ac:dyDescent="0.35">
      <c r="A40" s="312">
        <v>81</v>
      </c>
      <c r="B40" s="929"/>
      <c r="C40" s="929"/>
      <c r="D40" s="322">
        <v>5</v>
      </c>
      <c r="E40" s="143" t="str">
        <f>VLOOKUP(A40,Список!$A$2:$J$123,3)</f>
        <v>Медведев Максим</v>
      </c>
      <c r="F40" s="381">
        <f>VLOOKUP(A40,Список!$A$2:$J$123,4)</f>
        <v>2002</v>
      </c>
      <c r="G40" s="381" t="str">
        <f>VLOOKUP(A40,Список!$A$2:$J$123,5)</f>
        <v>КМС</v>
      </c>
      <c r="H40" s="381" t="str">
        <f>VLOOKUP(A40,Список!$A$2:$J$123,6)</f>
        <v>Кировская область</v>
      </c>
      <c r="I40" s="381">
        <f>VLOOKUP(A40,Список!$A$2:$K$123,11)</f>
        <v>72.75</v>
      </c>
      <c r="J40" s="225">
        <f>VLOOKUP(A40,Список!$A$2:$J$123,10)</f>
        <v>73</v>
      </c>
      <c r="K40" s="322"/>
      <c r="L40" s="322"/>
      <c r="M40" s="322"/>
      <c r="N40" s="323">
        <v>0.45833333333333331</v>
      </c>
      <c r="O40" s="323">
        <v>0.61458333333333337</v>
      </c>
      <c r="P40" s="374" t="str">
        <f>VLOOKUP(A40,Список!$A$2:$J$123,9)</f>
        <v>Малков Е.И.</v>
      </c>
    </row>
    <row r="41" spans="1:16" ht="15" customHeight="1" x14ac:dyDescent="0.35">
      <c r="A41" s="312">
        <v>73</v>
      </c>
      <c r="B41" s="929"/>
      <c r="C41" s="929"/>
      <c r="D41" s="322">
        <v>6</v>
      </c>
      <c r="E41" s="143" t="str">
        <f>VLOOKUP(A41,Список!$A$2:$J$123,3)</f>
        <v>Бурков Юрий</v>
      </c>
      <c r="F41" s="381">
        <f>VLOOKUP(A41,Список!$A$2:$J$123,4)</f>
        <v>1987</v>
      </c>
      <c r="G41" s="381" t="str">
        <f>VLOOKUP(A41,Список!$A$2:$J$123,5)</f>
        <v>КМС</v>
      </c>
      <c r="H41" s="381" t="str">
        <f>VLOOKUP(A41,Список!$A$2:$J$123,6)</f>
        <v>Удмуртская республика</v>
      </c>
      <c r="I41" s="381">
        <f>VLOOKUP(A41,Список!$A$2:$K$123,11)</f>
        <v>72.75</v>
      </c>
      <c r="J41" s="225">
        <f>VLOOKUP(A41,Список!$A$2:$J$123,10)</f>
        <v>73</v>
      </c>
      <c r="K41" s="322"/>
      <c r="L41" s="322"/>
      <c r="M41" s="322"/>
      <c r="N41" s="323">
        <v>0.45833333333333331</v>
      </c>
      <c r="O41" s="323">
        <v>0.61458333333333337</v>
      </c>
      <c r="P41" s="374" t="str">
        <f>VLOOKUP(A41,Список!$A$2:$J$123,9)</f>
        <v>Шиляев И.Н.</v>
      </c>
    </row>
    <row r="42" spans="1:16" ht="15" customHeight="1" x14ac:dyDescent="0.35">
      <c r="B42" s="930" t="s">
        <v>193</v>
      </c>
      <c r="C42" s="930"/>
      <c r="D42" s="930"/>
      <c r="E42" s="930"/>
      <c r="F42" s="930"/>
      <c r="G42" s="930"/>
      <c r="H42" s="930"/>
      <c r="I42" s="930"/>
      <c r="J42" s="930"/>
      <c r="K42" s="930"/>
      <c r="L42" s="930"/>
      <c r="M42" s="930"/>
      <c r="N42" s="930"/>
      <c r="O42" s="930"/>
      <c r="P42" s="930"/>
    </row>
    <row r="43" spans="1:16" ht="15" customHeight="1" x14ac:dyDescent="0.35">
      <c r="A43" s="312">
        <v>62</v>
      </c>
      <c r="B43" s="929">
        <v>6</v>
      </c>
      <c r="C43" s="929">
        <v>20</v>
      </c>
      <c r="D43" s="322">
        <v>1</v>
      </c>
      <c r="E43" s="143" t="str">
        <f>VLOOKUP(A43,Список!$A$2:$J$123,3)</f>
        <v>Алексеев Радиф</v>
      </c>
      <c r="F43" s="381">
        <f>VLOOKUP(A43,Список!$A$2:$J$123,4)</f>
        <v>1989</v>
      </c>
      <c r="G43" s="381" t="str">
        <f>VLOOKUP(A43,Список!$A$2:$J$123,5)</f>
        <v>КМС</v>
      </c>
      <c r="H43" s="381" t="str">
        <f>VLOOKUP(A43,Список!$A$2:$J$123,6)</f>
        <v>Чувашская республика</v>
      </c>
      <c r="I43" s="381">
        <f>VLOOKUP(A43,Список!$A$2:$K$123,11)</f>
        <v>76.75</v>
      </c>
      <c r="J43" s="225">
        <f>VLOOKUP(A43,Список!$A$2:$J$123,10)</f>
        <v>78</v>
      </c>
      <c r="K43" s="322"/>
      <c r="L43" s="322"/>
      <c r="M43" s="322"/>
      <c r="N43" s="323">
        <v>0.46875</v>
      </c>
      <c r="O43" s="323">
        <v>0.625</v>
      </c>
      <c r="P43" s="374" t="str">
        <f>VLOOKUP(A43,Список!$A$2:$J$123,9)</f>
        <v>Бронюков Ю.А., Максимов С.И.</v>
      </c>
    </row>
    <row r="44" spans="1:16" ht="15" customHeight="1" x14ac:dyDescent="0.35">
      <c r="A44" s="312">
        <v>22</v>
      </c>
      <c r="B44" s="929"/>
      <c r="C44" s="929"/>
      <c r="D44" s="322">
        <v>2</v>
      </c>
      <c r="E44" s="143" t="str">
        <f>VLOOKUP(A44,Список!$A$2:$J$123,3)</f>
        <v>Акульшин Алексей</v>
      </c>
      <c r="F44" s="381">
        <f>VLOOKUP(A44,Список!$A$2:$J$123,4)</f>
        <v>1994</v>
      </c>
      <c r="G44" s="381" t="str">
        <f>VLOOKUP(A44,Список!$A$2:$J$123,5)</f>
        <v>МС</v>
      </c>
      <c r="H44" s="381" t="str">
        <f>VLOOKUP(A44,Список!$A$2:$J$123,6)</f>
        <v>Оренбургская область</v>
      </c>
      <c r="I44" s="381">
        <f>VLOOKUP(A44,Список!$A$2:$K$123,11)</f>
        <v>77.849999999999994</v>
      </c>
      <c r="J44" s="225">
        <f>VLOOKUP(A44,Список!$A$2:$J$123,10)</f>
        <v>78</v>
      </c>
      <c r="K44" s="322"/>
      <c r="L44" s="322"/>
      <c r="M44" s="322"/>
      <c r="N44" s="323">
        <v>0.46875</v>
      </c>
      <c r="O44" s="323">
        <v>0.625</v>
      </c>
      <c r="P44" s="374" t="str">
        <f>VLOOKUP(A44,Список!$A$2:$J$123,9)</f>
        <v>Фунтиков Н.Н.</v>
      </c>
    </row>
    <row r="45" spans="1:16" ht="15" customHeight="1" x14ac:dyDescent="0.35">
      <c r="A45" s="312">
        <v>21</v>
      </c>
      <c r="B45" s="929"/>
      <c r="C45" s="929"/>
      <c r="D45" s="322">
        <v>3</v>
      </c>
      <c r="E45" s="143" t="str">
        <f>VLOOKUP(A45,Список!$A$2:$J$123,3)</f>
        <v>Никитин Дмитрий</v>
      </c>
      <c r="F45" s="381">
        <f>VLOOKUP(A45,Список!$A$2:$J$123,4)</f>
        <v>2004</v>
      </c>
      <c r="G45" s="381" t="str">
        <f>VLOOKUP(A45,Список!$A$2:$J$123,5)</f>
        <v>МС</v>
      </c>
      <c r="H45" s="381" t="str">
        <f>VLOOKUP(A45,Список!$A$2:$J$123,6)</f>
        <v>Самарская область</v>
      </c>
      <c r="I45" s="381">
        <f>VLOOKUP(A45,Список!$A$2:$K$123,11)</f>
        <v>77.75</v>
      </c>
      <c r="J45" s="225">
        <f>VLOOKUP(A45,Список!$A$2:$J$123,10)</f>
        <v>78</v>
      </c>
      <c r="K45" s="322"/>
      <c r="L45" s="322"/>
      <c r="M45" s="322"/>
      <c r="N45" s="323">
        <v>0.46875</v>
      </c>
      <c r="O45" s="323">
        <v>0.625</v>
      </c>
      <c r="P45" s="374" t="str">
        <f>VLOOKUP(A45,Список!$A$2:$J$123,9)</f>
        <v>Балдин А.В.</v>
      </c>
    </row>
    <row r="46" spans="1:16" ht="15" customHeight="1" x14ac:dyDescent="0.35">
      <c r="A46" s="312">
        <v>91</v>
      </c>
      <c r="B46" s="929"/>
      <c r="C46" s="929"/>
      <c r="D46" s="322">
        <v>4</v>
      </c>
      <c r="E46" s="143" t="str">
        <f>VLOOKUP(A46,Список!$A$2:$J$123,3)</f>
        <v>Ляукин Кирилл</v>
      </c>
      <c r="F46" s="381">
        <f>VLOOKUP(A46,Список!$A$2:$J$123,4)</f>
        <v>1999</v>
      </c>
      <c r="G46" s="381" t="str">
        <f>VLOOKUP(A46,Список!$A$2:$J$123,5)</f>
        <v>МС</v>
      </c>
      <c r="H46" s="381" t="str">
        <f>VLOOKUP(A46,Список!$A$2:$J$123,6)</f>
        <v>Республика Татарстан</v>
      </c>
      <c r="I46" s="381">
        <f>VLOOKUP(A46,Список!$A$2:$K$123,11)</f>
        <v>78</v>
      </c>
      <c r="J46" s="225">
        <f>VLOOKUP(A46,Список!$A$2:$J$123,10)</f>
        <v>78</v>
      </c>
      <c r="K46" s="322"/>
      <c r="L46" s="322"/>
      <c r="M46" s="322"/>
      <c r="N46" s="323">
        <v>0.46875</v>
      </c>
      <c r="O46" s="323">
        <v>0.625</v>
      </c>
      <c r="P46" s="374" t="str">
        <f>VLOOKUP(A46,Список!$A$2:$J$123,9)</f>
        <v>Низамова А.А.</v>
      </c>
    </row>
    <row r="47" spans="1:16" ht="15" customHeight="1" x14ac:dyDescent="0.35">
      <c r="A47" s="312">
        <v>49</v>
      </c>
      <c r="B47" s="929"/>
      <c r="C47" s="929"/>
      <c r="D47" s="322">
        <v>5</v>
      </c>
      <c r="E47" s="143" t="str">
        <f>VLOOKUP(A47,Список!$A$2:$J$123,3)</f>
        <v>Кодиров Абдумаъруф</v>
      </c>
      <c r="F47" s="381">
        <f>VLOOKUP(A47,Список!$A$2:$J$123,4)</f>
        <v>2000</v>
      </c>
      <c r="G47" s="381" t="str">
        <f>VLOOKUP(A47,Список!$A$2:$J$123,5)</f>
        <v>КМС</v>
      </c>
      <c r="H47" s="381" t="str">
        <f>VLOOKUP(A47,Список!$A$2:$J$123,6)</f>
        <v>Пермский край</v>
      </c>
      <c r="I47" s="381">
        <f>VLOOKUP(A47,Список!$A$2:$K$123,11)</f>
        <v>77.95</v>
      </c>
      <c r="J47" s="225">
        <f>VLOOKUP(A47,Список!$A$2:$J$123,10)</f>
        <v>78</v>
      </c>
      <c r="K47" s="322"/>
      <c r="L47" s="322"/>
      <c r="M47" s="322"/>
      <c r="N47" s="323">
        <v>0.46875</v>
      </c>
      <c r="O47" s="323">
        <v>0.625</v>
      </c>
      <c r="P47" s="374" t="str">
        <f>VLOOKUP(A47,Список!$A$2:$J$123,9)</f>
        <v>Мошев Д.И</v>
      </c>
    </row>
    <row r="48" spans="1:16" ht="15" customHeight="1" x14ac:dyDescent="0.35">
      <c r="A48" s="312">
        <v>3</v>
      </c>
      <c r="B48" s="929"/>
      <c r="C48" s="929"/>
      <c r="D48" s="322">
        <v>6</v>
      </c>
      <c r="E48" s="143" t="str">
        <f>VLOOKUP(A48,Список!$A$2:$J$123,3)</f>
        <v>Борисов Евгений</v>
      </c>
      <c r="F48" s="381">
        <f>VLOOKUP(A48,Список!$A$2:$J$123,4)</f>
        <v>1978</v>
      </c>
      <c r="G48" s="381" t="str">
        <f>VLOOKUP(A48,Список!$A$2:$J$123,5)</f>
        <v>МС</v>
      </c>
      <c r="H48" s="381" t="str">
        <f>VLOOKUP(A48,Список!$A$2:$J$123,6)</f>
        <v>Нижегородская область</v>
      </c>
      <c r="I48" s="381">
        <f>VLOOKUP(A48,Список!$A$2:$K$123,11)</f>
        <v>77.45</v>
      </c>
      <c r="J48" s="225">
        <f>VLOOKUP(A48,Список!$A$2:$J$123,10)</f>
        <v>78</v>
      </c>
      <c r="K48" s="322"/>
      <c r="L48" s="322"/>
      <c r="M48" s="322"/>
      <c r="N48" s="323">
        <v>0.46875</v>
      </c>
      <c r="O48" s="323">
        <v>0.625</v>
      </c>
      <c r="P48" s="374" t="str">
        <f>VLOOKUP(A48,Список!$A$2:$J$123,9)</f>
        <v>Разживин А.Е.</v>
      </c>
    </row>
    <row r="49" spans="1:16" s="311" customFormat="1" ht="15" customHeight="1" x14ac:dyDescent="0.25">
      <c r="B49" s="931" t="s">
        <v>192</v>
      </c>
      <c r="C49" s="931"/>
      <c r="D49" s="931"/>
      <c r="E49" s="931"/>
      <c r="F49" s="931"/>
      <c r="G49" s="931"/>
      <c r="H49" s="931"/>
      <c r="I49" s="931"/>
      <c r="J49" s="931"/>
      <c r="K49" s="931"/>
      <c r="L49" s="931"/>
      <c r="M49" s="931"/>
      <c r="N49" s="931"/>
      <c r="O49" s="931"/>
      <c r="P49" s="931"/>
    </row>
    <row r="50" spans="1:16" s="311" customFormat="1" ht="15" customHeight="1" x14ac:dyDescent="0.25">
      <c r="A50" s="311">
        <v>5</v>
      </c>
      <c r="B50" s="929">
        <v>7</v>
      </c>
      <c r="C50" s="929">
        <v>21</v>
      </c>
      <c r="D50" s="322">
        <v>1</v>
      </c>
      <c r="E50" s="143" t="str">
        <f>VLOOKUP(A50,Список!$A$2:$J$123,3)</f>
        <v>Зубарев Андрей</v>
      </c>
      <c r="F50" s="381">
        <f>VLOOKUP(A50,Список!$A$2:$J$123,4)</f>
        <v>1976</v>
      </c>
      <c r="G50" s="381" t="str">
        <f>VLOOKUP(A50,Список!$A$2:$J$123,5)</f>
        <v>КМС</v>
      </c>
      <c r="H50" s="381" t="str">
        <f>VLOOKUP(A50,Список!$A$2:$J$123,6)</f>
        <v>Нижегородская область</v>
      </c>
      <c r="I50" s="381">
        <f>VLOOKUP(A50,Список!$A$2:$K$123,11)</f>
        <v>81.349999999999994</v>
      </c>
      <c r="J50" s="225">
        <f>VLOOKUP(A50,Список!$A$2:$J$123,10)</f>
        <v>85</v>
      </c>
      <c r="K50" s="508"/>
      <c r="L50" s="508"/>
      <c r="M50" s="508"/>
      <c r="N50" s="323">
        <v>0.47916666666666669</v>
      </c>
      <c r="O50" s="323">
        <v>0.63541666666666663</v>
      </c>
      <c r="P50" s="374" t="str">
        <f>VLOOKUP(A50,Список!$A$2:$J$123,9)</f>
        <v>Меркулин С.В.</v>
      </c>
    </row>
    <row r="51" spans="1:16" s="311" customFormat="1" ht="15" customHeight="1" x14ac:dyDescent="0.25">
      <c r="A51" s="311">
        <v>27</v>
      </c>
      <c r="B51" s="929"/>
      <c r="C51" s="929"/>
      <c r="D51" s="322">
        <v>2</v>
      </c>
      <c r="E51" s="143" t="str">
        <f>VLOOKUP(A51,Список!$A$2:$J$123,3)</f>
        <v>Пешков Виталий</v>
      </c>
      <c r="F51" s="381">
        <f>VLOOKUP(A51,Список!$A$2:$J$123,4)</f>
        <v>1998</v>
      </c>
      <c r="G51" s="381" t="str">
        <f>VLOOKUP(A51,Список!$A$2:$J$123,5)</f>
        <v>МС</v>
      </c>
      <c r="H51" s="381" t="str">
        <f>VLOOKUP(A51,Список!$A$2:$J$123,6)</f>
        <v>Оренбургская область</v>
      </c>
      <c r="I51" s="381">
        <f>VLOOKUP(A51,Список!$A$2:$K$123,11)</f>
        <v>81.7</v>
      </c>
      <c r="J51" s="225">
        <f>VLOOKUP(A51,Список!$A$2:$J$123,10)</f>
        <v>85</v>
      </c>
      <c r="K51" s="322"/>
      <c r="L51" s="322"/>
      <c r="M51" s="322"/>
      <c r="N51" s="323">
        <v>0.47916666666666669</v>
      </c>
      <c r="O51" s="323">
        <v>0.63541666666666663</v>
      </c>
      <c r="P51" s="374" t="str">
        <f>VLOOKUP(A51,Список!$A$2:$J$123,9)</f>
        <v>Лавринов В.А.</v>
      </c>
    </row>
    <row r="52" spans="1:16" ht="15" customHeight="1" x14ac:dyDescent="0.35">
      <c r="A52" s="312">
        <v>18</v>
      </c>
      <c r="B52" s="929"/>
      <c r="C52" s="929"/>
      <c r="D52" s="322">
        <v>3</v>
      </c>
      <c r="E52" s="143" t="str">
        <f>VLOOKUP(A52,Список!$A$2:$J$123,3)</f>
        <v xml:space="preserve">Хусаинов  Радик   </v>
      </c>
      <c r="F52" s="381">
        <f>VLOOKUP(A52,Список!$A$2:$J$123,4)</f>
        <v>1984</v>
      </c>
      <c r="G52" s="381" t="str">
        <f>VLOOKUP(A52,Список!$A$2:$J$123,5)</f>
        <v>МС</v>
      </c>
      <c r="H52" s="381" t="str">
        <f>VLOOKUP(A52,Список!$A$2:$J$123,6)</f>
        <v>Республика Башкортостан</v>
      </c>
      <c r="I52" s="381">
        <f>VLOOKUP(A52,Список!$A$2:$K$123,11)</f>
        <v>80.650000000000006</v>
      </c>
      <c r="J52" s="225">
        <f>VLOOKUP(A52,Список!$A$2:$J$123,10)</f>
        <v>85</v>
      </c>
      <c r="K52" s="322"/>
      <c r="L52" s="322"/>
      <c r="M52" s="322"/>
      <c r="N52" s="323">
        <v>0.47916666666666669</v>
      </c>
      <c r="O52" s="323">
        <v>0.63541666666666663</v>
      </c>
      <c r="P52" s="374" t="str">
        <f>VLOOKUP(A52,Список!$A$2:$J$123,9)</f>
        <v>Исаков В.Н.</v>
      </c>
    </row>
    <row r="53" spans="1:16" ht="15" customHeight="1" x14ac:dyDescent="0.35">
      <c r="A53" s="312">
        <v>17</v>
      </c>
      <c r="B53" s="929"/>
      <c r="C53" s="929"/>
      <c r="D53" s="322">
        <v>4</v>
      </c>
      <c r="E53" s="143" t="str">
        <f>VLOOKUP(A53,Список!$A$2:$J$123,3)</f>
        <v>Иванов Александр</v>
      </c>
      <c r="F53" s="381">
        <f>VLOOKUP(A53,Список!$A$2:$J$123,4)</f>
        <v>2008</v>
      </c>
      <c r="G53" s="381" t="str">
        <f>VLOOKUP(A53,Список!$A$2:$J$123,5)</f>
        <v>I</v>
      </c>
      <c r="H53" s="381" t="str">
        <f>VLOOKUP(A53,Список!$A$2:$J$123,6)</f>
        <v>Республика Башкортостан</v>
      </c>
      <c r="I53" s="381">
        <f>VLOOKUP(A53,Список!$A$2:$K$123,11)</f>
        <v>92.3</v>
      </c>
      <c r="J53" s="225">
        <f>VLOOKUP(A53,Список!$A$2:$J$123,10)</f>
        <v>95</v>
      </c>
      <c r="K53" s="322"/>
      <c r="L53" s="322"/>
      <c r="M53" s="322"/>
      <c r="N53" s="323">
        <v>0.47916666666666669</v>
      </c>
      <c r="O53" s="323">
        <v>0.63541666666666663</v>
      </c>
      <c r="P53" s="374" t="str">
        <f>VLOOKUP(A53,Список!$A$2:$J$123,9)</f>
        <v>Абзалова И.В.</v>
      </c>
    </row>
    <row r="54" spans="1:16" ht="15" customHeight="1" x14ac:dyDescent="0.35">
      <c r="A54" s="312">
        <v>55</v>
      </c>
      <c r="B54" s="929"/>
      <c r="C54" s="929"/>
      <c r="D54" s="322">
        <v>5</v>
      </c>
      <c r="E54" s="143" t="str">
        <f>VLOOKUP(A54,Список!$A$2:$J$123,3)</f>
        <v>Воронов Николай</v>
      </c>
      <c r="F54" s="381">
        <f>VLOOKUP(A54,Список!$A$2:$J$123,4)</f>
        <v>1990</v>
      </c>
      <c r="G54" s="381" t="str">
        <f>VLOOKUP(A54,Список!$A$2:$J$123,5)</f>
        <v>КМС</v>
      </c>
      <c r="H54" s="381" t="str">
        <f>VLOOKUP(A54,Список!$A$2:$J$123,6)</f>
        <v>Пермский край</v>
      </c>
      <c r="I54" s="381">
        <f>VLOOKUP(A54,Список!$A$2:$K$123,11)</f>
        <v>96.65</v>
      </c>
      <c r="J54" s="225" t="str">
        <f>VLOOKUP(A54,Список!$A$2:$J$123,10)</f>
        <v>95+</v>
      </c>
      <c r="K54" s="322"/>
      <c r="L54" s="322"/>
      <c r="M54" s="322"/>
      <c r="N54" s="323">
        <v>0.47916666666666669</v>
      </c>
      <c r="O54" s="323">
        <v>0.63541666666666663</v>
      </c>
      <c r="P54" s="374" t="str">
        <f>VLOOKUP(A54,Список!$A$2:$J$123,9)</f>
        <v>Поварницын С.А.</v>
      </c>
    </row>
    <row r="55" spans="1:16" ht="15" customHeight="1" x14ac:dyDescent="0.35">
      <c r="B55" s="929"/>
      <c r="C55" s="929"/>
      <c r="D55" s="322">
        <v>6</v>
      </c>
      <c r="E55" s="143"/>
      <c r="F55" s="381"/>
      <c r="G55" s="381"/>
      <c r="H55" s="381"/>
      <c r="I55" s="381"/>
      <c r="J55" s="225"/>
      <c r="K55" s="322"/>
      <c r="L55" s="322"/>
      <c r="M55" s="322"/>
      <c r="N55" s="323"/>
      <c r="O55" s="323"/>
      <c r="P55" s="395"/>
    </row>
    <row r="56" spans="1:16" ht="15" customHeight="1" x14ac:dyDescent="0.35">
      <c r="B56" s="930" t="s">
        <v>193</v>
      </c>
      <c r="C56" s="930"/>
      <c r="D56" s="930"/>
      <c r="E56" s="930"/>
      <c r="F56" s="930"/>
      <c r="G56" s="930"/>
      <c r="H56" s="930"/>
      <c r="I56" s="930"/>
      <c r="J56" s="930"/>
      <c r="K56" s="930"/>
      <c r="L56" s="930"/>
      <c r="M56" s="930"/>
      <c r="N56" s="930"/>
      <c r="O56" s="930"/>
      <c r="P56" s="930"/>
    </row>
    <row r="57" spans="1:16" ht="15" customHeight="1" x14ac:dyDescent="0.35">
      <c r="A57" s="312">
        <v>47</v>
      </c>
      <c r="B57" s="929">
        <v>8</v>
      </c>
      <c r="C57" s="929">
        <v>22</v>
      </c>
      <c r="D57" s="322">
        <v>1</v>
      </c>
      <c r="E57" s="143" t="str">
        <f>VLOOKUP(A57,Список!$A$2:$J$123,3)</f>
        <v>Крестьянинов Виктор</v>
      </c>
      <c r="F57" s="381">
        <f>VLOOKUP(A57,Список!$A$2:$J$123,4)</f>
        <v>2000</v>
      </c>
      <c r="G57" s="381" t="str">
        <f>VLOOKUP(A57,Список!$A$2:$J$123,5)</f>
        <v>МС</v>
      </c>
      <c r="H57" s="381" t="str">
        <f>VLOOKUP(A57,Список!$A$2:$J$123,6)</f>
        <v>Пермский край</v>
      </c>
      <c r="I57" s="381">
        <f>VLOOKUP(A57,Список!$A$2:$K$123,11)</f>
        <v>85</v>
      </c>
      <c r="J57" s="225">
        <f>VLOOKUP(A57,Список!$A$2:$J$123,10)</f>
        <v>85</v>
      </c>
      <c r="K57" s="322"/>
      <c r="L57" s="322"/>
      <c r="M57" s="322"/>
      <c r="N57" s="323">
        <v>0.48958333333333331</v>
      </c>
      <c r="O57" s="323">
        <v>0.64583333333333337</v>
      </c>
      <c r="P57" s="374" t="str">
        <f>VLOOKUP(A57,Список!$A$2:$J$123,9)</f>
        <v>Мошев Д.И., Панфилов Г.Н.</v>
      </c>
    </row>
    <row r="58" spans="1:16" ht="15" customHeight="1" x14ac:dyDescent="0.35">
      <c r="A58" s="312">
        <v>63</v>
      </c>
      <c r="B58" s="929"/>
      <c r="C58" s="929"/>
      <c r="D58" s="322">
        <v>2</v>
      </c>
      <c r="E58" s="143" t="str">
        <f>VLOOKUP(A58,Список!$A$2:$J$123,3)</f>
        <v>Енедеров Димитрий</v>
      </c>
      <c r="F58" s="381">
        <f>VLOOKUP(A58,Список!$A$2:$J$123,4)</f>
        <v>1984</v>
      </c>
      <c r="G58" s="381" t="str">
        <f>VLOOKUP(A58,Список!$A$2:$J$123,5)</f>
        <v>МС</v>
      </c>
      <c r="H58" s="381" t="str">
        <f>VLOOKUP(A58,Список!$A$2:$J$123,6)</f>
        <v>Чувашская республика</v>
      </c>
      <c r="I58" s="381">
        <f>VLOOKUP(A58,Список!$A$2:$K$123,11)</f>
        <v>84.05</v>
      </c>
      <c r="J58" s="225">
        <f>VLOOKUP(A58,Список!$A$2:$J$123,10)</f>
        <v>85</v>
      </c>
      <c r="K58" s="322"/>
      <c r="L58" s="322"/>
      <c r="M58" s="322"/>
      <c r="N58" s="323">
        <v>0.48958333333333331</v>
      </c>
      <c r="O58" s="323">
        <v>0.64583333333333337</v>
      </c>
      <c r="P58" s="374" t="str">
        <f>VLOOKUP(A58,Список!$A$2:$J$123,9)</f>
        <v>Глинкин Б.Н</v>
      </c>
    </row>
    <row r="59" spans="1:16" ht="15" customHeight="1" x14ac:dyDescent="0.35">
      <c r="A59" s="312">
        <v>71</v>
      </c>
      <c r="B59" s="929"/>
      <c r="C59" s="929"/>
      <c r="D59" s="322">
        <v>3</v>
      </c>
      <c r="E59" s="143" t="str">
        <f>VLOOKUP(A59,Список!$A$2:$J$123,3)</f>
        <v xml:space="preserve">Шиляев Иван </v>
      </c>
      <c r="F59" s="381">
        <f>VLOOKUP(A59,Список!$A$2:$J$123,4)</f>
        <v>1996</v>
      </c>
      <c r="G59" s="381" t="str">
        <f>VLOOKUP(A59,Список!$A$2:$J$123,5)</f>
        <v>МС</v>
      </c>
      <c r="H59" s="381" t="str">
        <f>VLOOKUP(A59,Список!$A$2:$J$123,6)</f>
        <v>Удмуртская республика</v>
      </c>
      <c r="I59" s="381">
        <f>VLOOKUP(A59,Список!$A$2:$K$123,11)</f>
        <v>83.4</v>
      </c>
      <c r="J59" s="225">
        <f>VLOOKUP(A59,Список!$A$2:$J$123,10)</f>
        <v>85</v>
      </c>
      <c r="K59" s="322"/>
      <c r="L59" s="322"/>
      <c r="M59" s="322"/>
      <c r="N59" s="323">
        <v>0.48958333333333331</v>
      </c>
      <c r="O59" s="323">
        <v>0.64583333333333337</v>
      </c>
      <c r="P59" s="374" t="str">
        <f>VLOOKUP(A59,Список!$A$2:$J$123,9)</f>
        <v>Несмелов В.А.</v>
      </c>
    </row>
    <row r="60" spans="1:16" ht="15" customHeight="1" x14ac:dyDescent="0.35">
      <c r="A60" s="312">
        <v>46</v>
      </c>
      <c r="B60" s="929"/>
      <c r="C60" s="929"/>
      <c r="D60" s="322">
        <v>4</v>
      </c>
      <c r="E60" s="143" t="str">
        <f>VLOOKUP(A60,Список!$A$2:$J$123,3)</f>
        <v>Маликов Данил</v>
      </c>
      <c r="F60" s="381">
        <f>VLOOKUP(A60,Список!$A$2:$J$123,4)</f>
        <v>2001</v>
      </c>
      <c r="G60" s="381" t="str">
        <f>VLOOKUP(A60,Список!$A$2:$J$123,5)</f>
        <v>МС</v>
      </c>
      <c r="H60" s="381" t="str">
        <f>VLOOKUP(A60,Список!$A$2:$J$123,6)</f>
        <v>Пермский край</v>
      </c>
      <c r="I60" s="381">
        <f>VLOOKUP(A60,Список!$A$2:$K$123,11)</f>
        <v>84.25</v>
      </c>
      <c r="J60" s="225">
        <f>VLOOKUP(A60,Список!$A$2:$J$123,10)</f>
        <v>85</v>
      </c>
      <c r="K60" s="322"/>
      <c r="L60" s="322"/>
      <c r="M60" s="322"/>
      <c r="N60" s="323">
        <v>0.48958333333333331</v>
      </c>
      <c r="O60" s="323">
        <v>0.64583333333333337</v>
      </c>
      <c r="P60" s="374" t="str">
        <f>VLOOKUP(A60,Список!$A$2:$J$123,9)</f>
        <v>Мошев Д.И., Панфилов Г.Н.</v>
      </c>
    </row>
    <row r="61" spans="1:16" ht="15" customHeight="1" x14ac:dyDescent="0.35">
      <c r="A61" s="312">
        <v>80</v>
      </c>
      <c r="B61" s="929"/>
      <c r="C61" s="929"/>
      <c r="D61" s="322">
        <v>5</v>
      </c>
      <c r="E61" s="143" t="str">
        <f>VLOOKUP(A61,Список!$A$2:$J$123,3)</f>
        <v>Вахонин Егор</v>
      </c>
      <c r="F61" s="381">
        <f>VLOOKUP(A61,Список!$A$2:$J$123,4)</f>
        <v>2005</v>
      </c>
      <c r="G61" s="381" t="str">
        <f>VLOOKUP(A61,Список!$A$2:$J$123,5)</f>
        <v>МС</v>
      </c>
      <c r="H61" s="381" t="str">
        <f>VLOOKUP(A61,Список!$A$2:$J$123,6)</f>
        <v>Кировская область</v>
      </c>
      <c r="I61" s="381">
        <f>VLOOKUP(A61,Список!$A$2:$K$123,11)</f>
        <v>84</v>
      </c>
      <c r="J61" s="225">
        <f>VLOOKUP(A61,Список!$A$2:$J$123,10)</f>
        <v>85</v>
      </c>
      <c r="K61" s="322"/>
      <c r="L61" s="322"/>
      <c r="M61" s="322"/>
      <c r="N61" s="323">
        <v>0.48958333333333331</v>
      </c>
      <c r="O61" s="323">
        <v>0.64583333333333337</v>
      </c>
      <c r="P61" s="374" t="str">
        <f>VLOOKUP(A61,Список!$A$2:$J$123,9)</f>
        <v>Малков Е.И.</v>
      </c>
    </row>
    <row r="62" spans="1:16" ht="15" customHeight="1" x14ac:dyDescent="0.35">
      <c r="A62" s="312">
        <v>24</v>
      </c>
      <c r="B62" s="929"/>
      <c r="C62" s="929"/>
      <c r="D62" s="322">
        <v>6</v>
      </c>
      <c r="E62" s="143" t="str">
        <f>VLOOKUP(A62,Список!$A$2:$J$123,3)</f>
        <v>Заварзин Павел</v>
      </c>
      <c r="F62" s="381">
        <f>VLOOKUP(A62,Список!$A$2:$J$123,4)</f>
        <v>2000</v>
      </c>
      <c r="G62" s="381" t="str">
        <f>VLOOKUP(A62,Список!$A$2:$J$123,5)</f>
        <v>МС</v>
      </c>
      <c r="H62" s="381" t="str">
        <f>VLOOKUP(A62,Список!$A$2:$J$123,6)</f>
        <v>Оренбургская область</v>
      </c>
      <c r="I62" s="381">
        <f>VLOOKUP(A62,Список!$A$2:$K$123,11)</f>
        <v>82.85</v>
      </c>
      <c r="J62" s="225">
        <f>VLOOKUP(A62,Список!$A$2:$J$123,10)</f>
        <v>85</v>
      </c>
      <c r="K62" s="322"/>
      <c r="L62" s="322"/>
      <c r="M62" s="322"/>
      <c r="N62" s="323">
        <v>0.48958333333333331</v>
      </c>
      <c r="O62" s="323">
        <v>0.64583333333333337</v>
      </c>
      <c r="P62" s="395" t="str">
        <f>VLOOKUP(A62,Список!$A$2:$J$123,9)</f>
        <v>Павлов С.П.</v>
      </c>
    </row>
    <row r="63" spans="1:16" ht="15" customHeight="1" x14ac:dyDescent="0.35">
      <c r="B63" s="930" t="s">
        <v>193</v>
      </c>
      <c r="C63" s="930"/>
      <c r="D63" s="930"/>
      <c r="E63" s="930"/>
      <c r="F63" s="930"/>
      <c r="G63" s="930"/>
      <c r="H63" s="930"/>
      <c r="I63" s="930"/>
      <c r="J63" s="930"/>
      <c r="K63" s="930"/>
      <c r="L63" s="930"/>
      <c r="M63" s="930"/>
      <c r="N63" s="930"/>
      <c r="O63" s="930"/>
      <c r="P63" s="930"/>
    </row>
    <row r="64" spans="1:16" ht="15" customHeight="1" x14ac:dyDescent="0.35">
      <c r="A64" s="312">
        <v>26</v>
      </c>
      <c r="B64" s="929">
        <v>9</v>
      </c>
      <c r="C64" s="929">
        <v>23</v>
      </c>
      <c r="D64" s="322">
        <v>1</v>
      </c>
      <c r="E64" s="143" t="str">
        <f>VLOOKUP(A64,Список!$A$2:$J$123,3)</f>
        <v>Салихов Рустам</v>
      </c>
      <c r="F64" s="381">
        <f>VLOOKUP(A64,Список!$A$2:$J$123,4)</f>
        <v>1982</v>
      </c>
      <c r="G64" s="381" t="str">
        <f>VLOOKUP(A64,Список!$A$2:$J$123,5)</f>
        <v>МС</v>
      </c>
      <c r="H64" s="381" t="str">
        <f>VLOOKUP(A64,Список!$A$2:$J$123,6)</f>
        <v>Оренбургская область</v>
      </c>
      <c r="I64" s="381">
        <f>VLOOKUP(A64,Список!$A$2:$K$123,11)</f>
        <v>92.4</v>
      </c>
      <c r="J64" s="225">
        <f>VLOOKUP(A64,Список!$A$2:$J$123,10)</f>
        <v>95</v>
      </c>
      <c r="K64" s="322"/>
      <c r="L64" s="322"/>
      <c r="M64" s="322"/>
      <c r="N64" s="323">
        <v>0.5</v>
      </c>
      <c r="O64" s="323">
        <v>0.65625</v>
      </c>
      <c r="P64" s="374" t="str">
        <f>VLOOKUP(A64,Список!$A$2:$J$123,9)</f>
        <v>Фунтиков Н.Н.</v>
      </c>
    </row>
    <row r="65" spans="1:16" ht="15" customHeight="1" x14ac:dyDescent="0.35">
      <c r="A65" s="312">
        <v>84</v>
      </c>
      <c r="B65" s="929"/>
      <c r="C65" s="929"/>
      <c r="D65" s="322">
        <v>2</v>
      </c>
      <c r="E65" s="143" t="str">
        <f>VLOOKUP(A65,Список!$A$2:$J$123,3)</f>
        <v xml:space="preserve">Лебедев Владислав </v>
      </c>
      <c r="F65" s="381">
        <f>VLOOKUP(A65,Список!$A$2:$J$123,4)</f>
        <v>1997</v>
      </c>
      <c r="G65" s="381" t="str">
        <f>VLOOKUP(A65,Список!$A$2:$J$123,5)</f>
        <v>КМС</v>
      </c>
      <c r="H65" s="381" t="str">
        <f>VLOOKUP(A65,Список!$A$2:$J$123,6)</f>
        <v>Кировская область</v>
      </c>
      <c r="I65" s="381">
        <f>VLOOKUP(A65,Список!$A$2:$K$123,11)</f>
        <v>93.65</v>
      </c>
      <c r="J65" s="225">
        <f>VLOOKUP(A65,Список!$A$2:$J$123,10)</f>
        <v>95</v>
      </c>
      <c r="K65" s="322"/>
      <c r="L65" s="322"/>
      <c r="M65" s="322"/>
      <c r="N65" s="323">
        <v>0.5</v>
      </c>
      <c r="O65" s="323">
        <v>0.65625</v>
      </c>
      <c r="P65" s="374" t="str">
        <f>VLOOKUP(A65,Список!$A$2:$J$123,9)</f>
        <v>Малков Е.И.</v>
      </c>
    </row>
    <row r="66" spans="1:16" ht="15" customHeight="1" x14ac:dyDescent="0.35">
      <c r="A66" s="312">
        <v>69</v>
      </c>
      <c r="B66" s="929"/>
      <c r="C66" s="929"/>
      <c r="D66" s="322">
        <v>3</v>
      </c>
      <c r="E66" s="143" t="str">
        <f>VLOOKUP(A66,Список!$A$2:$J$123,3)</f>
        <v>Булдаков Никита</v>
      </c>
      <c r="F66" s="381">
        <f>VLOOKUP(A66,Список!$A$2:$J$123,4)</f>
        <v>1997</v>
      </c>
      <c r="G66" s="381" t="str">
        <f>VLOOKUP(A66,Список!$A$2:$J$123,5)</f>
        <v>МС</v>
      </c>
      <c r="H66" s="381" t="str">
        <f>VLOOKUP(A66,Список!$A$2:$J$123,6)</f>
        <v>Удмуртская республика</v>
      </c>
      <c r="I66" s="381">
        <f>VLOOKUP(A66,Список!$A$2:$K$123,11)</f>
        <v>90.7</v>
      </c>
      <c r="J66" s="225">
        <f>VLOOKUP(A66,Список!$A$2:$J$123,10)</f>
        <v>95</v>
      </c>
      <c r="K66" s="322"/>
      <c r="L66" s="322"/>
      <c r="M66" s="322"/>
      <c r="N66" s="323">
        <v>0.5</v>
      </c>
      <c r="O66" s="323">
        <v>0.65625</v>
      </c>
      <c r="P66" s="374" t="str">
        <f>VLOOKUP(A66,Список!$A$2:$J$123,9)</f>
        <v>Веретенников С.А.</v>
      </c>
    </row>
    <row r="67" spans="1:16" ht="15" customHeight="1" x14ac:dyDescent="0.35">
      <c r="A67" s="312">
        <v>12</v>
      </c>
      <c r="B67" s="929"/>
      <c r="C67" s="929"/>
      <c r="D67" s="322">
        <v>4</v>
      </c>
      <c r="E67" s="143" t="str">
        <f>VLOOKUP(A67,Список!$A$2:$J$123,3)</f>
        <v xml:space="preserve">Арсланов Айдар </v>
      </c>
      <c r="F67" s="381">
        <f>VLOOKUP(A67,Список!$A$2:$J$123,4)</f>
        <v>1985</v>
      </c>
      <c r="G67" s="381" t="str">
        <f>VLOOKUP(A67,Список!$A$2:$J$123,5)</f>
        <v>КМС</v>
      </c>
      <c r="H67" s="381" t="str">
        <f>VLOOKUP(A67,Список!$A$2:$J$123,6)</f>
        <v>Республика Башкортостан</v>
      </c>
      <c r="I67" s="381">
        <f>VLOOKUP(A67,Список!$A$2:$K$123,11)</f>
        <v>88.05</v>
      </c>
      <c r="J67" s="225">
        <f>VLOOKUP(A67,Список!$A$2:$J$123,10)</f>
        <v>95</v>
      </c>
      <c r="K67" s="322"/>
      <c r="L67" s="322"/>
      <c r="M67" s="322"/>
      <c r="N67" s="323">
        <v>0.5</v>
      </c>
      <c r="O67" s="323">
        <v>0.65625</v>
      </c>
      <c r="P67" s="374" t="str">
        <f>VLOOKUP(A67,Список!$A$2:$J$123,9)</f>
        <v>Ляукин К.С.</v>
      </c>
    </row>
    <row r="68" spans="1:16" ht="15" customHeight="1" x14ac:dyDescent="0.35">
      <c r="A68" s="312">
        <v>54</v>
      </c>
      <c r="B68" s="929"/>
      <c r="C68" s="929"/>
      <c r="D68" s="322">
        <v>5</v>
      </c>
      <c r="E68" s="143" t="str">
        <f>VLOOKUP(A68,Список!$A$2:$J$123,3)</f>
        <v>Бардин Максим</v>
      </c>
      <c r="F68" s="381">
        <f>VLOOKUP(A68,Список!$A$2:$J$123,4)</f>
        <v>1990</v>
      </c>
      <c r="G68" s="381" t="str">
        <f>VLOOKUP(A68,Список!$A$2:$J$123,5)</f>
        <v>КМС</v>
      </c>
      <c r="H68" s="381" t="str">
        <f>VLOOKUP(A68,Список!$A$2:$J$123,6)</f>
        <v>Пермский край</v>
      </c>
      <c r="I68" s="381">
        <f>VLOOKUP(A68,Список!$A$2:$K$123,11)</f>
        <v>91.25</v>
      </c>
      <c r="J68" s="225">
        <f>VLOOKUP(A68,Список!$A$2:$J$123,10)</f>
        <v>95</v>
      </c>
      <c r="K68" s="322"/>
      <c r="L68" s="322"/>
      <c r="M68" s="322"/>
      <c r="N68" s="323">
        <v>0.5</v>
      </c>
      <c r="O68" s="323">
        <v>0.65625</v>
      </c>
      <c r="P68" s="374" t="str">
        <f>VLOOKUP(A68,Список!$A$2:$J$123,9)</f>
        <v>Мошев Д.И, Лунев А.Г.</v>
      </c>
    </row>
    <row r="69" spans="1:16" ht="15" customHeight="1" x14ac:dyDescent="0.35">
      <c r="A69" s="312">
        <v>92</v>
      </c>
      <c r="B69" s="929"/>
      <c r="C69" s="929"/>
      <c r="D69" s="322">
        <v>6</v>
      </c>
      <c r="E69" s="143" t="str">
        <f>VLOOKUP(A69,Список!$A$2:$J$123,3)</f>
        <v>Брагин Аркадий</v>
      </c>
      <c r="F69" s="381">
        <f>VLOOKUP(A69,Список!$A$2:$J$123,4)</f>
        <v>1997</v>
      </c>
      <c r="G69" s="381" t="str">
        <f>VLOOKUP(A69,Список!$A$2:$J$123,5)</f>
        <v>I</v>
      </c>
      <c r="H69" s="381" t="str">
        <f>VLOOKUP(A69,Список!$A$2:$J$123,6)</f>
        <v>Республика Татарстан</v>
      </c>
      <c r="I69" s="381">
        <f>VLOOKUP(A69,Список!$A$2:$K$123,11)</f>
        <v>94.2</v>
      </c>
      <c r="J69" s="225">
        <f>VLOOKUP(A69,Список!$A$2:$J$123,10)</f>
        <v>95</v>
      </c>
      <c r="K69" s="322"/>
      <c r="L69" s="322"/>
      <c r="M69" s="322"/>
      <c r="N69" s="323">
        <v>0.5</v>
      </c>
      <c r="O69" s="323">
        <v>0.65625</v>
      </c>
      <c r="P69" s="374" t="str">
        <f>VLOOKUP(A69,Список!$A$2:$J$123,9)</f>
        <v>Ляукин К.С.</v>
      </c>
    </row>
    <row r="70" spans="1:16" ht="15" customHeight="1" x14ac:dyDescent="0.35">
      <c r="B70" s="930" t="s">
        <v>193</v>
      </c>
      <c r="C70" s="930"/>
      <c r="D70" s="930"/>
      <c r="E70" s="930"/>
      <c r="F70" s="930"/>
      <c r="G70" s="930"/>
      <c r="H70" s="930"/>
      <c r="I70" s="930"/>
      <c r="J70" s="930"/>
      <c r="K70" s="930"/>
      <c r="L70" s="930"/>
      <c r="M70" s="930"/>
      <c r="N70" s="930"/>
      <c r="O70" s="930"/>
      <c r="P70" s="930"/>
    </row>
    <row r="71" spans="1:16" ht="15" customHeight="1" x14ac:dyDescent="0.35">
      <c r="A71" s="312">
        <v>95</v>
      </c>
      <c r="B71" s="929">
        <v>10</v>
      </c>
      <c r="C71" s="929">
        <v>24</v>
      </c>
      <c r="D71" s="322">
        <v>1</v>
      </c>
      <c r="E71" s="143" t="str">
        <f>VLOOKUP(A71,Список!$A$2:$J$123,3)</f>
        <v>Курочкин Никита</v>
      </c>
      <c r="F71" s="381">
        <f>VLOOKUP(A71,Список!$A$2:$J$123,4)</f>
        <v>2008</v>
      </c>
      <c r="G71" s="381" t="str">
        <f>VLOOKUP(A71,Список!$A$2:$J$123,5)</f>
        <v>I</v>
      </c>
      <c r="H71" s="381" t="str">
        <f>VLOOKUP(A71,Список!$A$2:$J$123,6)</f>
        <v>Республика Татарстан</v>
      </c>
      <c r="I71" s="381">
        <f>VLOOKUP(A71,Список!$A$2:$K$123,11)</f>
        <v>116.1</v>
      </c>
      <c r="J71" s="225" t="str">
        <f>VLOOKUP(A71,Список!$A$2:$J$123,10)</f>
        <v>95+</v>
      </c>
      <c r="K71" s="322"/>
      <c r="L71" s="322"/>
      <c r="M71" s="322"/>
      <c r="N71" s="323">
        <v>0.51041666666666663</v>
      </c>
      <c r="O71" s="323">
        <v>0.66666666666666663</v>
      </c>
      <c r="P71" s="374" t="str">
        <f>VLOOKUP(A71,Список!$A$2:$J$123,9)</f>
        <v>Гиниатуллин А.З.</v>
      </c>
    </row>
    <row r="72" spans="1:16" ht="15" customHeight="1" x14ac:dyDescent="0.35">
      <c r="A72" s="312">
        <v>14</v>
      </c>
      <c r="B72" s="929"/>
      <c r="C72" s="929"/>
      <c r="D72" s="322">
        <v>2</v>
      </c>
      <c r="E72" s="143" t="str">
        <f>VLOOKUP(A72,Список!$A$2:$J$123,3)</f>
        <v>Лебедьков Андрей</v>
      </c>
      <c r="F72" s="381">
        <f>VLOOKUP(A72,Список!$A$2:$J$123,4)</f>
        <v>1996</v>
      </c>
      <c r="G72" s="381" t="str">
        <f>VLOOKUP(A72,Список!$A$2:$J$123,5)</f>
        <v>КМС</v>
      </c>
      <c r="H72" s="381" t="str">
        <f>VLOOKUP(A72,Список!$A$2:$J$123,6)</f>
        <v>Республика Башкортостан</v>
      </c>
      <c r="I72" s="381">
        <f>VLOOKUP(A72,Список!$A$2:$K$123,11)</f>
        <v>96.6</v>
      </c>
      <c r="J72" s="225" t="str">
        <f>VLOOKUP(A72,Список!$A$2:$J$123,10)</f>
        <v>95+</v>
      </c>
      <c r="K72" s="322"/>
      <c r="L72" s="322"/>
      <c r="M72" s="322"/>
      <c r="N72" s="323">
        <v>0.51041666666666663</v>
      </c>
      <c r="O72" s="323">
        <v>0.66666666666666663</v>
      </c>
      <c r="P72" s="374" t="str">
        <f>VLOOKUP(A72,Список!$A$2:$J$123,9)</f>
        <v>Исаков В.Н.</v>
      </c>
    </row>
    <row r="73" spans="1:16" ht="15" customHeight="1" x14ac:dyDescent="0.35">
      <c r="A73" s="312">
        <v>83</v>
      </c>
      <c r="B73" s="929"/>
      <c r="C73" s="929"/>
      <c r="D73" s="322">
        <v>3</v>
      </c>
      <c r="E73" s="143" t="str">
        <f>VLOOKUP(A73,Список!$A$2:$J$123,3)</f>
        <v>Тимушев Олег</v>
      </c>
      <c r="F73" s="381">
        <f>VLOOKUP(A73,Список!$A$2:$J$123,4)</f>
        <v>1990</v>
      </c>
      <c r="G73" s="381" t="str">
        <f>VLOOKUP(A73,Список!$A$2:$J$123,5)</f>
        <v>КМС</v>
      </c>
      <c r="H73" s="381" t="str">
        <f>VLOOKUP(A73,Список!$A$2:$J$123,6)</f>
        <v>Кировская область</v>
      </c>
      <c r="I73" s="381">
        <f>VLOOKUP(A73,Список!$A$2:$K$123,11)</f>
        <v>106.1</v>
      </c>
      <c r="J73" s="225" t="str">
        <f>VLOOKUP(A73,Список!$A$2:$J$123,10)</f>
        <v>95+</v>
      </c>
      <c r="K73" s="322"/>
      <c r="L73" s="322"/>
      <c r="M73" s="322"/>
      <c r="N73" s="323">
        <v>0.51041666666666663</v>
      </c>
      <c r="O73" s="323">
        <v>0.66666666666666663</v>
      </c>
      <c r="P73" s="374" t="str">
        <f>VLOOKUP(A73,Список!$A$2:$J$123,9)</f>
        <v>Малков Е.И.</v>
      </c>
    </row>
    <row r="74" spans="1:16" ht="15" customHeight="1" x14ac:dyDescent="0.35">
      <c r="A74" s="312">
        <v>6</v>
      </c>
      <c r="B74" s="929"/>
      <c r="C74" s="929"/>
      <c r="D74" s="322">
        <v>4</v>
      </c>
      <c r="E74" s="143" t="str">
        <f>VLOOKUP(A74,Список!$A$2:$J$123,3)</f>
        <v>Афонин Игорь</v>
      </c>
      <c r="F74" s="381">
        <f>VLOOKUP(A74,Список!$A$2:$J$123,4)</f>
        <v>1992</v>
      </c>
      <c r="G74" s="381" t="str">
        <f>VLOOKUP(A74,Список!$A$2:$J$123,5)</f>
        <v>КМС</v>
      </c>
      <c r="H74" s="381" t="str">
        <f>VLOOKUP(A74,Список!$A$2:$J$123,6)</f>
        <v>Нижегородская область</v>
      </c>
      <c r="I74" s="381">
        <f>VLOOKUP(A74,Список!$A$2:$K$123,11)</f>
        <v>100.4</v>
      </c>
      <c r="J74" s="225" t="str">
        <f>VLOOKUP(A74,Список!$A$2:$J$123,10)</f>
        <v>95+</v>
      </c>
      <c r="K74" s="322"/>
      <c r="L74" s="322"/>
      <c r="M74" s="322"/>
      <c r="N74" s="323">
        <v>0.51041666666666663</v>
      </c>
      <c r="O74" s="323">
        <v>0.66666666666666663</v>
      </c>
      <c r="P74" s="374" t="str">
        <f>VLOOKUP(A74,Список!$A$2:$J$123,9)</f>
        <v>Разживин А.Е.</v>
      </c>
    </row>
    <row r="75" spans="1:16" ht="15" customHeight="1" x14ac:dyDescent="0.35">
      <c r="A75" s="312">
        <v>57</v>
      </c>
      <c r="B75" s="929"/>
      <c r="C75" s="929"/>
      <c r="D75" s="322">
        <v>5</v>
      </c>
      <c r="E75" s="143" t="str">
        <f>VLOOKUP(A75,Список!$A$2:$J$123,3)</f>
        <v>Носков Андрей</v>
      </c>
      <c r="F75" s="381">
        <f>VLOOKUP(A75,Список!$A$2:$J$123,4)</f>
        <v>1993</v>
      </c>
      <c r="G75" s="381" t="str">
        <f>VLOOKUP(A75,Список!$A$2:$J$123,5)</f>
        <v>КМС</v>
      </c>
      <c r="H75" s="381" t="str">
        <f>VLOOKUP(A75,Список!$A$2:$J$123,6)</f>
        <v>Пермский край</v>
      </c>
      <c r="I75" s="381">
        <f>VLOOKUP(A75,Список!$A$2:$K$123,11)</f>
        <v>97.9</v>
      </c>
      <c r="J75" s="225" t="str">
        <f>VLOOKUP(A75,Список!$A$2:$J$123,10)</f>
        <v>95+</v>
      </c>
      <c r="K75" s="322"/>
      <c r="L75" s="322"/>
      <c r="M75" s="322"/>
      <c r="N75" s="323">
        <v>0.51041666666666663</v>
      </c>
      <c r="O75" s="323">
        <v>0.66666666666666663</v>
      </c>
      <c r="P75" s="374" t="str">
        <f>VLOOKUP(A75,Список!$A$2:$J$123,9)</f>
        <v>Мошев Д.И</v>
      </c>
    </row>
    <row r="76" spans="1:16" ht="15" customHeight="1" x14ac:dyDescent="0.35">
      <c r="A76" s="312">
        <v>93</v>
      </c>
      <c r="B76" s="929"/>
      <c r="C76" s="929"/>
      <c r="D76" s="322">
        <v>6</v>
      </c>
      <c r="E76" s="143" t="str">
        <f>VLOOKUP(A76,Список!$A$2:$J$123,3)</f>
        <v>Фирсов Ростислав</v>
      </c>
      <c r="F76" s="381">
        <f>VLOOKUP(A76,Список!$A$2:$J$123,4)</f>
        <v>1992</v>
      </c>
      <c r="G76" s="381" t="str">
        <f>VLOOKUP(A76,Список!$A$2:$J$123,5)</f>
        <v>I</v>
      </c>
      <c r="H76" s="381" t="str">
        <f>VLOOKUP(A76,Список!$A$2:$J$123,6)</f>
        <v>Республика Татарстан</v>
      </c>
      <c r="I76" s="381">
        <f>VLOOKUP(A76,Список!$A$2:$K$123,11)</f>
        <v>99.5</v>
      </c>
      <c r="J76" s="225" t="str">
        <f>VLOOKUP(A76,Список!$A$2:$J$123,10)</f>
        <v>95+</v>
      </c>
      <c r="K76" s="322"/>
      <c r="L76" s="322"/>
      <c r="M76" s="322"/>
      <c r="N76" s="323">
        <v>0.51041666666666663</v>
      </c>
      <c r="O76" s="323">
        <v>0.66666666666666663</v>
      </c>
      <c r="P76" s="374" t="str">
        <f>VLOOKUP(A76,Список!$A$2:$J$123,9)</f>
        <v>Ляукин К.С.</v>
      </c>
    </row>
    <row r="77" spans="1:16" hidden="1" x14ac:dyDescent="0.35">
      <c r="B77" s="929"/>
      <c r="C77" s="929"/>
      <c r="D77" s="929"/>
      <c r="E77" s="929"/>
      <c r="F77" s="929"/>
      <c r="G77" s="929"/>
      <c r="H77" s="929"/>
      <c r="I77" s="929"/>
      <c r="J77" s="929"/>
      <c r="K77" s="929"/>
      <c r="L77" s="929"/>
      <c r="M77" s="929"/>
      <c r="N77" s="929"/>
      <c r="O77" s="929"/>
      <c r="P77" s="929"/>
    </row>
    <row r="78" spans="1:16" ht="15" hidden="1" customHeight="1" x14ac:dyDescent="0.35">
      <c r="B78" s="929">
        <v>10</v>
      </c>
      <c r="C78" s="929">
        <v>25</v>
      </c>
      <c r="D78" s="322">
        <v>1</v>
      </c>
      <c r="E78" s="143" t="e">
        <f>VLOOKUP(A78,Список!$A$2:$J$123,3)</f>
        <v>#N/A</v>
      </c>
      <c r="F78" s="381" t="e">
        <f>VLOOKUP(A78,Список!$A$2:$J$123,4)</f>
        <v>#N/A</v>
      </c>
      <c r="G78" s="381" t="e">
        <f>VLOOKUP(A78,Список!$A$2:$J$123,5)</f>
        <v>#N/A</v>
      </c>
      <c r="H78" s="381" t="e">
        <f>VLOOKUP(A78,Список!$A$2:$J$123,6)</f>
        <v>#N/A</v>
      </c>
      <c r="I78" s="381" t="e">
        <f>VLOOKUP(A78,Список!$A$2:$J$123,8)</f>
        <v>#N/A</v>
      </c>
      <c r="J78" s="225" t="e">
        <f>VLOOKUP(A78,Список!$A$2:$J$123,10)</f>
        <v>#N/A</v>
      </c>
      <c r="K78" s="322"/>
      <c r="L78" s="322"/>
      <c r="M78" s="322"/>
      <c r="N78" s="323">
        <v>0.51041666666666663</v>
      </c>
      <c r="O78" s="323">
        <v>0.66666666666666663</v>
      </c>
      <c r="P78" s="374" t="e">
        <f>VLOOKUP(A78,Список!$A$2:$J$123,9)</f>
        <v>#N/A</v>
      </c>
    </row>
    <row r="79" spans="1:16" ht="15" hidden="1" customHeight="1" x14ac:dyDescent="0.35">
      <c r="B79" s="929"/>
      <c r="C79" s="929"/>
      <c r="D79" s="322">
        <v>2</v>
      </c>
      <c r="E79" s="143" t="e">
        <f>VLOOKUP(A79,Список!$A$2:$J$123,3)</f>
        <v>#N/A</v>
      </c>
      <c r="F79" s="381" t="e">
        <f>VLOOKUP(A79,Список!$A$2:$J$123,4)</f>
        <v>#N/A</v>
      </c>
      <c r="G79" s="381" t="e">
        <f>VLOOKUP(A79,Список!$A$2:$J$123,5)</f>
        <v>#N/A</v>
      </c>
      <c r="H79" s="381" t="e">
        <f>VLOOKUP(A79,Список!$A$2:$J$123,6)</f>
        <v>#N/A</v>
      </c>
      <c r="I79" s="381" t="e">
        <f>VLOOKUP(A79,Список!$A$2:$J$123,8)</f>
        <v>#N/A</v>
      </c>
      <c r="J79" s="225" t="e">
        <f>VLOOKUP(A79,Список!$A$2:$J$123,10)</f>
        <v>#N/A</v>
      </c>
      <c r="K79" s="322"/>
      <c r="L79" s="322"/>
      <c r="M79" s="322"/>
      <c r="N79" s="323">
        <v>0.51041666666666663</v>
      </c>
      <c r="O79" s="323">
        <v>0.66666666666666663</v>
      </c>
      <c r="P79" s="374" t="e">
        <f>VLOOKUP(A79,Список!$A$2:$J$123,9)</f>
        <v>#N/A</v>
      </c>
    </row>
    <row r="80" spans="1:16" ht="15" hidden="1" customHeight="1" x14ac:dyDescent="0.35">
      <c r="B80" s="929"/>
      <c r="C80" s="929"/>
      <c r="D80" s="322">
        <v>3</v>
      </c>
      <c r="E80" s="143" t="e">
        <f>VLOOKUP(A80,Список!$A$2:$J$123,3)</f>
        <v>#N/A</v>
      </c>
      <c r="F80" s="381" t="e">
        <f>VLOOKUP(A80,Список!$A$2:$J$123,4)</f>
        <v>#N/A</v>
      </c>
      <c r="G80" s="381" t="e">
        <f>VLOOKUP(A80,Список!$A$2:$J$123,5)</f>
        <v>#N/A</v>
      </c>
      <c r="H80" s="381" t="e">
        <f>VLOOKUP(A80,Список!$A$2:$J$123,6)</f>
        <v>#N/A</v>
      </c>
      <c r="I80" s="381" t="e">
        <f>VLOOKUP(A80,Список!$A$2:$J$123,8)</f>
        <v>#N/A</v>
      </c>
      <c r="J80" s="225" t="e">
        <f>VLOOKUP(A80,Список!$A$2:$J$123,10)</f>
        <v>#N/A</v>
      </c>
      <c r="K80" s="322"/>
      <c r="L80" s="322"/>
      <c r="M80" s="322"/>
      <c r="N80" s="323">
        <v>0.51041666666666663</v>
      </c>
      <c r="O80" s="323">
        <v>0.66666666666666663</v>
      </c>
      <c r="P80" s="374" t="e">
        <f>VLOOKUP(A80,Список!$A$2:$J$123,9)</f>
        <v>#N/A</v>
      </c>
    </row>
    <row r="81" spans="2:16" ht="15" hidden="1" customHeight="1" x14ac:dyDescent="0.35">
      <c r="B81" s="929"/>
      <c r="C81" s="929"/>
      <c r="D81" s="322">
        <v>4</v>
      </c>
      <c r="E81" s="143" t="e">
        <f>VLOOKUP(A81,Список!$A$2:$J$123,3)</f>
        <v>#N/A</v>
      </c>
      <c r="F81" s="381" t="e">
        <f>VLOOKUP(A81,Список!$A$2:$J$123,4)</f>
        <v>#N/A</v>
      </c>
      <c r="G81" s="381" t="e">
        <f>VLOOKUP(A81,Список!$A$2:$J$123,5)</f>
        <v>#N/A</v>
      </c>
      <c r="H81" s="381" t="e">
        <f>VLOOKUP(A81,Список!$A$2:$J$123,6)</f>
        <v>#N/A</v>
      </c>
      <c r="I81" s="381" t="e">
        <f>VLOOKUP(A81,Список!$A$2:$J$123,8)</f>
        <v>#N/A</v>
      </c>
      <c r="J81" s="225" t="e">
        <f>VLOOKUP(A81,Список!$A$2:$J$123,10)</f>
        <v>#N/A</v>
      </c>
      <c r="K81" s="322"/>
      <c r="L81" s="322"/>
      <c r="M81" s="322"/>
      <c r="N81" s="323">
        <v>0.51041666666666663</v>
      </c>
      <c r="O81" s="323">
        <v>0.66666666666666663</v>
      </c>
      <c r="P81" s="374" t="e">
        <f>VLOOKUP(A81,Список!$A$2:$J$123,9)</f>
        <v>#N/A</v>
      </c>
    </row>
    <row r="82" spans="2:16" ht="15" hidden="1" customHeight="1" x14ac:dyDescent="0.35">
      <c r="B82" s="929"/>
      <c r="C82" s="929"/>
      <c r="D82" s="322">
        <v>5</v>
      </c>
      <c r="E82" s="143" t="e">
        <f>VLOOKUP(A82,Список!$A$2:$J$123,3)</f>
        <v>#N/A</v>
      </c>
      <c r="F82" s="381" t="e">
        <f>VLOOKUP(A82,Список!$A$2:$J$123,4)</f>
        <v>#N/A</v>
      </c>
      <c r="G82" s="381" t="e">
        <f>VLOOKUP(A82,Список!$A$2:$J$123,5)</f>
        <v>#N/A</v>
      </c>
      <c r="H82" s="381" t="e">
        <f>VLOOKUP(A82,Список!$A$2:$J$123,6)</f>
        <v>#N/A</v>
      </c>
      <c r="I82" s="381" t="e">
        <f>VLOOKUP(A82,Список!$A$2:$J$123,8)</f>
        <v>#N/A</v>
      </c>
      <c r="J82" s="225" t="e">
        <f>VLOOKUP(A82,Список!$A$2:$J$123,10)</f>
        <v>#N/A</v>
      </c>
      <c r="K82" s="322"/>
      <c r="L82" s="322"/>
      <c r="M82" s="322"/>
      <c r="N82" s="323">
        <v>0.51041666666666663</v>
      </c>
      <c r="O82" s="323">
        <v>0.66666666666666663</v>
      </c>
      <c r="P82" s="374" t="e">
        <f>VLOOKUP(A82,Список!$A$2:$J$123,9)</f>
        <v>#N/A</v>
      </c>
    </row>
    <row r="83" spans="2:16" ht="15" hidden="1" customHeight="1" x14ac:dyDescent="0.35">
      <c r="B83" s="929"/>
      <c r="C83" s="929"/>
      <c r="D83" s="322">
        <v>6</v>
      </c>
      <c r="E83" s="143" t="e">
        <f>VLOOKUP(A83,Список!$A$2:$J$123,3)</f>
        <v>#N/A</v>
      </c>
      <c r="F83" s="381" t="e">
        <f>VLOOKUP(A83,Список!$A$2:$J$123,4)</f>
        <v>#N/A</v>
      </c>
      <c r="G83" s="381" t="e">
        <f>VLOOKUP(A83,Список!$A$2:$J$123,5)</f>
        <v>#N/A</v>
      </c>
      <c r="H83" s="381" t="e">
        <f>VLOOKUP(A83,Список!$A$2:$J$123,6)</f>
        <v>#N/A</v>
      </c>
      <c r="I83" s="381" t="e">
        <f>VLOOKUP(A83,Список!$A$2:$J$123,8)</f>
        <v>#N/A</v>
      </c>
      <c r="J83" s="225" t="e">
        <f>VLOOKUP(A83,Список!$A$2:$J$123,10)</f>
        <v>#N/A</v>
      </c>
      <c r="K83" s="322"/>
      <c r="L83" s="322"/>
      <c r="M83" s="322"/>
      <c r="N83" s="323">
        <v>0.51041666666666663</v>
      </c>
      <c r="O83" s="323">
        <v>0.66666666666666663</v>
      </c>
      <c r="P83" s="374" t="e">
        <f>VLOOKUP(A83,Список!$A$2:$J$123,9)</f>
        <v>#N/A</v>
      </c>
    </row>
  </sheetData>
  <mergeCells count="38">
    <mergeCell ref="B15:B20"/>
    <mergeCell ref="C15:C20"/>
    <mergeCell ref="B14:P14"/>
    <mergeCell ref="B42:P42"/>
    <mergeCell ref="B8:B13"/>
    <mergeCell ref="C8:C13"/>
    <mergeCell ref="C29:C34"/>
    <mergeCell ref="B7:P7"/>
    <mergeCell ref="B1:P1"/>
    <mergeCell ref="B2:P2"/>
    <mergeCell ref="B3:P3"/>
    <mergeCell ref="B4:P4"/>
    <mergeCell ref="B5:P5"/>
    <mergeCell ref="B71:B76"/>
    <mergeCell ref="C71:C76"/>
    <mergeCell ref="B43:B48"/>
    <mergeCell ref="C43:C48"/>
    <mergeCell ref="B57:B62"/>
    <mergeCell ref="C57:C62"/>
    <mergeCell ref="B64:B69"/>
    <mergeCell ref="C64:C69"/>
    <mergeCell ref="B70:P70"/>
    <mergeCell ref="B78:B83"/>
    <mergeCell ref="C78:C83"/>
    <mergeCell ref="B77:P77"/>
    <mergeCell ref="B35:P35"/>
    <mergeCell ref="B21:P21"/>
    <mergeCell ref="B56:P56"/>
    <mergeCell ref="B49:P49"/>
    <mergeCell ref="B63:P63"/>
    <mergeCell ref="B50:B55"/>
    <mergeCell ref="C50:C55"/>
    <mergeCell ref="B22:B27"/>
    <mergeCell ref="C22:C27"/>
    <mergeCell ref="B36:B41"/>
    <mergeCell ref="C36:C41"/>
    <mergeCell ref="B28:P28"/>
    <mergeCell ref="B29:B34"/>
  </mergeCells>
  <pageMargins left="0.31496062992125984" right="0.27559055118110237" top="0.62992125984251968" bottom="0.6692913385826772" header="0.19685039370078741" footer="0.19685039370078741"/>
  <pageSetup paperSize="9" scale="95" orientation="landscape" verticalDpi="0" r:id="rId1"/>
  <headerFooter scaleWithDoc="0" alignWithMargins="0"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opLeftCell="A12" zoomScaleNormal="100" zoomScaleSheetLayoutView="100" workbookViewId="0">
      <selection activeCell="F38" sqref="F38"/>
    </sheetView>
  </sheetViews>
  <sheetFormatPr defaultColWidth="9.1796875" defaultRowHeight="14.5" x14ac:dyDescent="0.35"/>
  <cols>
    <col min="1" max="1" width="1.36328125" style="194" customWidth="1"/>
    <col min="2" max="2" width="7.1796875" style="195" customWidth="1"/>
    <col min="3" max="3" width="7.7265625" style="197" customWidth="1"/>
    <col min="4" max="4" width="22" style="243" customWidth="1"/>
    <col min="5" max="5" width="7.54296875" style="195" customWidth="1"/>
    <col min="6" max="6" width="8" style="195" customWidth="1"/>
    <col min="7" max="7" width="22.1796875" style="195" customWidth="1"/>
    <col min="8" max="8" width="8.1796875" style="196" customWidth="1"/>
    <col min="9" max="9" width="9.26953125" style="196" customWidth="1"/>
    <col min="10" max="10" width="7.453125" style="196" customWidth="1"/>
    <col min="11" max="11" width="7.54296875" style="196" customWidth="1"/>
    <col min="12" max="12" width="24.81640625" style="194" customWidth="1"/>
    <col min="13" max="16384" width="9.1796875" style="194"/>
  </cols>
  <sheetData>
    <row r="1" spans="1:12" s="189" customFormat="1" ht="14" x14ac:dyDescent="0.3">
      <c r="B1" s="937" t="s">
        <v>169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</row>
    <row r="2" spans="1:12" s="190" customFormat="1" x14ac:dyDescent="0.35">
      <c r="B2" s="937" t="s">
        <v>127</v>
      </c>
      <c r="C2" s="937"/>
      <c r="D2" s="937"/>
      <c r="E2" s="937"/>
      <c r="F2" s="937"/>
      <c r="G2" s="937"/>
      <c r="H2" s="937"/>
      <c r="I2" s="937"/>
      <c r="J2" s="937"/>
      <c r="K2" s="937"/>
      <c r="L2" s="937"/>
    </row>
    <row r="3" spans="1:12" s="190" customFormat="1" ht="13.5" customHeight="1" x14ac:dyDescent="0.35">
      <c r="B3" s="937" t="s">
        <v>380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s="190" customFormat="1" ht="8.25" customHeight="1" x14ac:dyDescent="0.35">
      <c r="B4" s="938"/>
      <c r="C4" s="938"/>
      <c r="D4" s="938"/>
      <c r="E4" s="938"/>
      <c r="F4" s="938"/>
      <c r="G4" s="938"/>
      <c r="H4" s="938"/>
      <c r="I4" s="938"/>
      <c r="J4" s="938"/>
      <c r="K4" s="938"/>
      <c r="L4" s="938"/>
    </row>
    <row r="5" spans="1:12" s="191" customFormat="1" ht="26.25" customHeight="1" x14ac:dyDescent="0.25">
      <c r="B5" s="244" t="s">
        <v>172</v>
      </c>
      <c r="C5" s="244" t="s">
        <v>173</v>
      </c>
      <c r="D5" s="244" t="s">
        <v>174</v>
      </c>
      <c r="E5" s="244" t="s">
        <v>175</v>
      </c>
      <c r="F5" s="244" t="s">
        <v>176</v>
      </c>
      <c r="G5" s="244" t="s">
        <v>177</v>
      </c>
      <c r="H5" s="344" t="s">
        <v>11</v>
      </c>
      <c r="I5" s="244" t="s">
        <v>178</v>
      </c>
      <c r="J5" s="244" t="s">
        <v>194</v>
      </c>
      <c r="K5" s="244" t="s">
        <v>189</v>
      </c>
      <c r="L5" s="244" t="s">
        <v>181</v>
      </c>
    </row>
    <row r="6" spans="1:12" s="191" customFormat="1" ht="15" customHeight="1" x14ac:dyDescent="0.25">
      <c r="B6" s="939" t="s">
        <v>192</v>
      </c>
      <c r="C6" s="940"/>
      <c r="D6" s="940"/>
      <c r="E6" s="940"/>
      <c r="F6" s="940"/>
      <c r="G6" s="940"/>
      <c r="H6" s="940"/>
      <c r="I6" s="940"/>
      <c r="J6" s="940"/>
      <c r="K6" s="940"/>
      <c r="L6" s="940"/>
    </row>
    <row r="7" spans="1:12" s="192" customFormat="1" ht="14" x14ac:dyDescent="0.25">
      <c r="B7" s="936">
        <v>11</v>
      </c>
      <c r="C7" s="510">
        <v>1</v>
      </c>
      <c r="D7" s="512"/>
      <c r="E7" s="513"/>
      <c r="F7" s="513"/>
      <c r="G7" s="513"/>
      <c r="H7" s="513"/>
      <c r="I7" s="505"/>
      <c r="J7" s="509"/>
      <c r="K7" s="507"/>
      <c r="L7" s="509"/>
    </row>
    <row r="8" spans="1:12" s="192" customFormat="1" ht="14" x14ac:dyDescent="0.25">
      <c r="A8" s="192">
        <v>11</v>
      </c>
      <c r="B8" s="936"/>
      <c r="C8" s="510">
        <v>2</v>
      </c>
      <c r="D8" s="512" t="str">
        <f>VLOOKUP(A8,Список!$A$2:$J$123,3)</f>
        <v>Уварова  Нелли</v>
      </c>
      <c r="E8" s="513">
        <f>VLOOKUP(A8,Список!$A$2:$J$123,4)</f>
        <v>2009</v>
      </c>
      <c r="F8" s="513" t="str">
        <f>VLOOKUP(A8,Список!$A$2:$J$123,5)</f>
        <v>I</v>
      </c>
      <c r="G8" s="513" t="str">
        <f>VLOOKUP(A8,Список!$A$2:$J$123,6)</f>
        <v>Республика Башкортостан</v>
      </c>
      <c r="H8" s="513">
        <f>VLOOKUP(A8,Список!$A$2:$K$123,11)</f>
        <v>52.3</v>
      </c>
      <c r="I8" s="505">
        <f>VLOOKUP(A8,Список!$A$2:$J$123,10)</f>
        <v>58</v>
      </c>
      <c r="J8" s="504"/>
      <c r="K8" s="507">
        <v>0.52083333333333337</v>
      </c>
      <c r="L8" s="753" t="str">
        <f>VLOOKUP(A8,Список!$A$2:$J$123,9)</f>
        <v>Минибаев Р.М.</v>
      </c>
    </row>
    <row r="9" spans="1:12" s="192" customFormat="1" ht="14" x14ac:dyDescent="0.25">
      <c r="A9" s="192">
        <v>37</v>
      </c>
      <c r="B9" s="936"/>
      <c r="C9" s="510">
        <v>3</v>
      </c>
      <c r="D9" s="512" t="str">
        <f>VLOOKUP(A9,Список!$A$2:$J$123,3)</f>
        <v>Рогизная Анна</v>
      </c>
      <c r="E9" s="513">
        <f>VLOOKUP(A9,Список!$A$2:$J$123,4)</f>
        <v>1998</v>
      </c>
      <c r="F9" s="513" t="str">
        <f>VLOOKUP(A9,Список!$A$2:$J$123,5)</f>
        <v>КМС</v>
      </c>
      <c r="G9" s="513" t="str">
        <f>VLOOKUP(A9,Список!$A$2:$J$123,6)</f>
        <v>Пермский край</v>
      </c>
      <c r="H9" s="513">
        <f>VLOOKUP(A9,Список!$A$2:$K$123,11)</f>
        <v>108</v>
      </c>
      <c r="I9" s="505" t="str">
        <f>VLOOKUP(A9,Список!$A$2:$J$123,10)</f>
        <v>68+</v>
      </c>
      <c r="J9" s="504"/>
      <c r="K9" s="507">
        <v>0.52083333333333337</v>
      </c>
      <c r="L9" s="753" t="str">
        <f>VLOOKUP(A9,Список!$A$2:$J$123,9)</f>
        <v>Мошев Д.И</v>
      </c>
    </row>
    <row r="10" spans="1:12" s="192" customFormat="1" ht="14" x14ac:dyDescent="0.25">
      <c r="A10" s="192">
        <v>52</v>
      </c>
      <c r="B10" s="936"/>
      <c r="C10" s="510">
        <v>4</v>
      </c>
      <c r="D10" s="512" t="str">
        <f>VLOOKUP(A10,Список!$A$2:$J$123,3)</f>
        <v>Нечаева Анастасия</v>
      </c>
      <c r="E10" s="513">
        <f>VLOOKUP(A10,Список!$A$2:$J$123,4)</f>
        <v>2000</v>
      </c>
      <c r="F10" s="513" t="str">
        <f>VLOOKUP(A10,Список!$A$2:$J$123,5)</f>
        <v>КМС</v>
      </c>
      <c r="G10" s="513" t="str">
        <f>VLOOKUP(A10,Список!$A$2:$J$123,6)</f>
        <v>Пермский край</v>
      </c>
      <c r="H10" s="513">
        <f>VLOOKUP(A10,Список!$A$2:$K$123,11)</f>
        <v>108</v>
      </c>
      <c r="I10" s="505" t="str">
        <f>VLOOKUP(A10,Список!$A$2:$J$123,10)</f>
        <v>68+</v>
      </c>
      <c r="J10" s="504"/>
      <c r="K10" s="507">
        <v>0.52083333333333337</v>
      </c>
      <c r="L10" s="753" t="str">
        <f>VLOOKUP(A10,Список!$A$2:$J$123,9)</f>
        <v>Мошев Д.И</v>
      </c>
    </row>
    <row r="11" spans="1:12" s="193" customFormat="1" x14ac:dyDescent="0.25">
      <c r="B11" s="936"/>
      <c r="C11" s="510">
        <v>5</v>
      </c>
      <c r="D11" s="512"/>
      <c r="E11" s="513"/>
      <c r="F11" s="513"/>
      <c r="G11" s="513"/>
      <c r="H11" s="513"/>
      <c r="I11" s="505"/>
      <c r="J11" s="504"/>
      <c r="K11" s="507"/>
      <c r="L11" s="509"/>
    </row>
    <row r="12" spans="1:12" s="193" customFormat="1" x14ac:dyDescent="0.25">
      <c r="B12" s="936"/>
      <c r="C12" s="510">
        <v>6</v>
      </c>
      <c r="D12" s="512"/>
      <c r="E12" s="513"/>
      <c r="F12" s="513"/>
      <c r="G12" s="513"/>
      <c r="H12" s="513"/>
      <c r="I12" s="505"/>
      <c r="J12" s="504"/>
      <c r="K12" s="507"/>
      <c r="L12" s="509"/>
    </row>
    <row r="13" spans="1:12" s="191" customFormat="1" ht="15" customHeight="1" x14ac:dyDescent="0.25">
      <c r="B13" s="930" t="s">
        <v>193</v>
      </c>
      <c r="C13" s="930"/>
      <c r="D13" s="930"/>
      <c r="E13" s="930"/>
      <c r="F13" s="930"/>
      <c r="G13" s="930"/>
      <c r="H13" s="930"/>
      <c r="I13" s="930"/>
      <c r="J13" s="930"/>
      <c r="K13" s="930"/>
      <c r="L13" s="930"/>
    </row>
    <row r="14" spans="1:12" s="192" customFormat="1" ht="14" x14ac:dyDescent="0.25">
      <c r="A14" s="192">
        <v>28</v>
      </c>
      <c r="B14" s="929">
        <v>12</v>
      </c>
      <c r="C14" s="327">
        <v>1</v>
      </c>
      <c r="D14" s="143" t="str">
        <f>VLOOKUP(A14,Список!$A$2:$J$123,3)</f>
        <v>Сатлыкова Эльвира</v>
      </c>
      <c r="E14" s="381">
        <f>VLOOKUP(A14,Список!$A$2:$J$123,4)</f>
        <v>2000</v>
      </c>
      <c r="F14" s="381" t="str">
        <f>VLOOKUP(A14,Список!$A$2:$J$123,5)</f>
        <v>МС</v>
      </c>
      <c r="G14" s="381" t="str">
        <f>VLOOKUP(A14,Список!$A$2:$J$123,6)</f>
        <v>Оренбургская область</v>
      </c>
      <c r="H14" s="381">
        <f>VLOOKUP(A14,Список!$A$2:$K$123,11)</f>
        <v>57.95</v>
      </c>
      <c r="I14" s="225">
        <f>VLOOKUP(A14,Список!$A$2:$J$123,10)</f>
        <v>58</v>
      </c>
      <c r="J14" s="322"/>
      <c r="K14" s="323">
        <v>0.53125</v>
      </c>
      <c r="L14" s="754" t="str">
        <f>VLOOKUP(A14,Список!$A$2:$J$123,9)</f>
        <v>Павлов С.П.</v>
      </c>
    </row>
    <row r="15" spans="1:12" s="192" customFormat="1" ht="14" x14ac:dyDescent="0.25">
      <c r="A15" s="192">
        <v>30</v>
      </c>
      <c r="B15" s="929"/>
      <c r="C15" s="327">
        <v>2</v>
      </c>
      <c r="D15" s="143" t="str">
        <f>VLOOKUP(A15,Список!$A$2:$J$123,3)</f>
        <v>Кожеватова Василиса</v>
      </c>
      <c r="E15" s="381">
        <f>VLOOKUP(A15,Список!$A$2:$J$123,4)</f>
        <v>2002</v>
      </c>
      <c r="F15" s="381" t="str">
        <f>VLOOKUP(A15,Список!$A$2:$J$123,5)</f>
        <v>КМС</v>
      </c>
      <c r="G15" s="381" t="str">
        <f>VLOOKUP(A15,Список!$A$2:$J$123,6)</f>
        <v>Оренбургская область</v>
      </c>
      <c r="H15" s="381">
        <f>VLOOKUP(A15,Список!$A$2:$K$123,11)</f>
        <v>57.5</v>
      </c>
      <c r="I15" s="225">
        <f>VLOOKUP(A15,Список!$A$2:$J$123,10)</f>
        <v>58</v>
      </c>
      <c r="J15" s="322"/>
      <c r="K15" s="323">
        <v>0.53125</v>
      </c>
      <c r="L15" s="754" t="str">
        <f>VLOOKUP(A15,Список!$A$2:$J$123,9)</f>
        <v>Павлов С.П.</v>
      </c>
    </row>
    <row r="16" spans="1:12" s="192" customFormat="1" ht="14" x14ac:dyDescent="0.25">
      <c r="A16" s="192">
        <v>19</v>
      </c>
      <c r="B16" s="929"/>
      <c r="C16" s="327">
        <v>3</v>
      </c>
      <c r="D16" s="143" t="str">
        <f>VLOOKUP(A16,Список!$A$2:$J$123,3)</f>
        <v>Бахтова Ирина</v>
      </c>
      <c r="E16" s="381">
        <f>VLOOKUP(A16,Список!$A$2:$J$123,4)</f>
        <v>1999</v>
      </c>
      <c r="F16" s="381" t="str">
        <f>VLOOKUP(A16,Список!$A$2:$J$123,5)</f>
        <v>МС</v>
      </c>
      <c r="G16" s="381" t="str">
        <f>VLOOKUP(A16,Список!$A$2:$J$123,6)</f>
        <v>Самарская область</v>
      </c>
      <c r="H16" s="381">
        <f>VLOOKUP(A16,Список!$A$2:$K$123,11)</f>
        <v>56.4</v>
      </c>
      <c r="I16" s="225">
        <f>VLOOKUP(A16,Список!$A$2:$J$123,10)</f>
        <v>58</v>
      </c>
      <c r="J16" s="322"/>
      <c r="K16" s="323">
        <v>0.53125</v>
      </c>
      <c r="L16" s="754" t="str">
        <f>VLOOKUP(A16,Список!$A$2:$J$123,9)</f>
        <v>Бахтов И.В.</v>
      </c>
    </row>
    <row r="17" spans="1:12" s="193" customFormat="1" x14ac:dyDescent="0.25">
      <c r="A17" s="193">
        <v>32</v>
      </c>
      <c r="B17" s="929"/>
      <c r="C17" s="327">
        <v>4</v>
      </c>
      <c r="D17" s="143" t="str">
        <f>VLOOKUP(A17,Список!$A$2:$J$123,3)</f>
        <v>Голодяева Елена</v>
      </c>
      <c r="E17" s="381">
        <f>VLOOKUP(A17,Список!$A$2:$J$123,4)</f>
        <v>2001</v>
      </c>
      <c r="F17" s="381" t="str">
        <f>VLOOKUP(A17,Список!$A$2:$J$123,5)</f>
        <v>МС</v>
      </c>
      <c r="G17" s="381" t="str">
        <f>VLOOKUP(A17,Список!$A$2:$J$123,6)</f>
        <v>Ульяновская область</v>
      </c>
      <c r="H17" s="381">
        <f>VLOOKUP(A17,Список!$A$2:$K$123,11)</f>
        <v>56.5</v>
      </c>
      <c r="I17" s="225">
        <f>VLOOKUP(A17,Список!$A$2:$J$123,10)</f>
        <v>58</v>
      </c>
      <c r="J17" s="322"/>
      <c r="K17" s="323">
        <v>0.53125</v>
      </c>
      <c r="L17" s="754" t="str">
        <f>VLOOKUP(A17,Список!$A$2:$J$123,9)</f>
        <v>Стафеев А.И.</v>
      </c>
    </row>
    <row r="18" spans="1:12" s="192" customFormat="1" ht="14" x14ac:dyDescent="0.25">
      <c r="A18" s="192">
        <v>67</v>
      </c>
      <c r="B18" s="929"/>
      <c r="C18" s="327">
        <v>5</v>
      </c>
      <c r="D18" s="143" t="str">
        <f>VLOOKUP(A18,Список!$A$2:$J$123,3)</f>
        <v>Николаева Карина</v>
      </c>
      <c r="E18" s="381">
        <f>VLOOKUP(A18,Список!$A$2:$J$123,4)</f>
        <v>2010</v>
      </c>
      <c r="F18" s="381" t="str">
        <f>VLOOKUP(A18,Список!$A$2:$J$123,5)</f>
        <v>I</v>
      </c>
      <c r="G18" s="381" t="str">
        <f>VLOOKUP(A18,Список!$A$2:$J$123,6)</f>
        <v>Чувашская республика</v>
      </c>
      <c r="H18" s="381">
        <f>VLOOKUP(A18,Список!$A$2:$K$123,11)</f>
        <v>53</v>
      </c>
      <c r="I18" s="225">
        <f>VLOOKUP(A18,Список!$A$2:$J$123,10)</f>
        <v>58</v>
      </c>
      <c r="J18" s="322"/>
      <c r="K18" s="323">
        <v>0.53125</v>
      </c>
      <c r="L18" s="754" t="str">
        <f>VLOOKUP(A18,Список!$A$2:$J$123,9)</f>
        <v>Понихидкин В.А</v>
      </c>
    </row>
    <row r="19" spans="1:12" s="193" customFormat="1" x14ac:dyDescent="0.25">
      <c r="A19" s="193">
        <v>33</v>
      </c>
      <c r="B19" s="929"/>
      <c r="C19" s="327">
        <v>6</v>
      </c>
      <c r="D19" s="143" t="str">
        <f>VLOOKUP(A19,Список!$A$2:$J$123,3)</f>
        <v>Попова Анна</v>
      </c>
      <c r="E19" s="381">
        <f>VLOOKUP(A19,Список!$A$2:$J$123,4)</f>
        <v>2005</v>
      </c>
      <c r="F19" s="381" t="str">
        <f>VLOOKUP(A19,Список!$A$2:$J$123,5)</f>
        <v>КМС</v>
      </c>
      <c r="G19" s="381" t="str">
        <f>VLOOKUP(A19,Список!$A$2:$J$123,6)</f>
        <v>Пермский край</v>
      </c>
      <c r="H19" s="381">
        <f>VLOOKUP(A19,Список!$A$2:$K$123,11)</f>
        <v>50.15</v>
      </c>
      <c r="I19" s="225">
        <f>VLOOKUP(A19,Список!$A$2:$J$123,10)</f>
        <v>58</v>
      </c>
      <c r="J19" s="322"/>
      <c r="K19" s="323">
        <v>0.53125</v>
      </c>
      <c r="L19" s="754" t="str">
        <f>VLOOKUP(A19,Список!$A$2:$J$123,9)</f>
        <v>Мошев Д.И, Лунев А.Г.</v>
      </c>
    </row>
    <row r="20" spans="1:12" s="193" customFormat="1" x14ac:dyDescent="0.25">
      <c r="B20" s="329"/>
      <c r="C20" s="329"/>
      <c r="D20" s="329"/>
      <c r="E20" s="329"/>
      <c r="F20" s="329"/>
      <c r="G20" s="329"/>
      <c r="H20" s="322"/>
      <c r="I20" s="329"/>
      <c r="J20" s="329"/>
      <c r="K20" s="329"/>
      <c r="L20" s="329"/>
    </row>
    <row r="21" spans="1:12" s="193" customFormat="1" x14ac:dyDescent="0.25">
      <c r="A21" s="193">
        <v>8</v>
      </c>
      <c r="B21" s="929">
        <v>13</v>
      </c>
      <c r="C21" s="327">
        <v>1</v>
      </c>
      <c r="D21" s="143" t="str">
        <f>VLOOKUP(A21,Список!$A$2:$J$123,3)</f>
        <v>Сорокина Ольга</v>
      </c>
      <c r="E21" s="381">
        <f>VLOOKUP(A21,Список!$A$2:$J$123,4)</f>
        <v>2003</v>
      </c>
      <c r="F21" s="381" t="str">
        <f>VLOOKUP(A21,Список!$A$2:$J$123,5)</f>
        <v>МС</v>
      </c>
      <c r="G21" s="381" t="str">
        <f>VLOOKUP(A21,Список!$A$2:$J$123,6)</f>
        <v>Нижегородская область</v>
      </c>
      <c r="H21" s="381">
        <f>VLOOKUP(A21,Список!$A$2:$K$123,11)</f>
        <v>62.75</v>
      </c>
      <c r="I21" s="225">
        <f>VLOOKUP(A21,Список!$A$2:$J$123,10)</f>
        <v>63</v>
      </c>
      <c r="J21" s="322"/>
      <c r="K21" s="323">
        <v>0.54166666666666663</v>
      </c>
      <c r="L21" s="754" t="str">
        <f>VLOOKUP(A21,Список!$A$2:$J$123,9)</f>
        <v>Афонин И.А.</v>
      </c>
    </row>
    <row r="22" spans="1:12" s="193" customFormat="1" x14ac:dyDescent="0.25">
      <c r="A22" s="193">
        <v>98</v>
      </c>
      <c r="B22" s="929"/>
      <c r="C22" s="327">
        <v>2</v>
      </c>
      <c r="D22" s="143" t="str">
        <f>VLOOKUP(A22,Список!$A$2:$J$123,3)</f>
        <v>Бурмакина Екатерина</v>
      </c>
      <c r="E22" s="381">
        <f>VLOOKUP(A22,Список!$A$2:$J$123,4)</f>
        <v>2005</v>
      </c>
      <c r="F22" s="381" t="str">
        <f>VLOOKUP(A22,Список!$A$2:$J$123,5)</f>
        <v>КМС</v>
      </c>
      <c r="G22" s="381" t="str">
        <f>VLOOKUP(A22,Список!$A$2:$J$123,6)</f>
        <v>Республика Татарстан</v>
      </c>
      <c r="H22" s="381">
        <f>VLOOKUP(A22,Список!$A$2:$K$123,11)</f>
        <v>61.55</v>
      </c>
      <c r="I22" s="225">
        <f>VLOOKUP(A22,Список!$A$2:$J$123,10)</f>
        <v>63</v>
      </c>
      <c r="J22" s="329"/>
      <c r="K22" s="323">
        <v>0.54166666666666663</v>
      </c>
      <c r="L22" s="754" t="str">
        <f>VLOOKUP(A22,Список!$A$2:$J$123,9)</f>
        <v>Гиниатуллин А.З.</v>
      </c>
    </row>
    <row r="23" spans="1:12" s="193" customFormat="1" x14ac:dyDescent="0.25">
      <c r="A23" s="193">
        <v>10</v>
      </c>
      <c r="B23" s="929"/>
      <c r="C23" s="327">
        <v>3</v>
      </c>
      <c r="D23" s="143" t="str">
        <f>VLOOKUP(A23,Список!$A$2:$J$123,3)</f>
        <v>Кашапова Розана</v>
      </c>
      <c r="E23" s="381">
        <f>VLOOKUP(A23,Список!$A$2:$J$123,4)</f>
        <v>2001</v>
      </c>
      <c r="F23" s="381" t="str">
        <f>VLOOKUP(A23,Список!$A$2:$J$123,5)</f>
        <v>МС</v>
      </c>
      <c r="G23" s="381" t="str">
        <f>VLOOKUP(A23,Список!$A$2:$J$123,6)</f>
        <v>Республика Башкортостан</v>
      </c>
      <c r="H23" s="381">
        <f>VLOOKUP(A23,Список!$A$2:$K$123,11)</f>
        <v>67.599999999999994</v>
      </c>
      <c r="I23" s="225">
        <f>VLOOKUP(A23,Список!$A$2:$J$123,10)</f>
        <v>68</v>
      </c>
      <c r="J23" s="329"/>
      <c r="K23" s="323">
        <v>0.54166666666666663</v>
      </c>
      <c r="L23" s="754" t="str">
        <f>VLOOKUP(A23,Список!$A$2:$J$123,9)</f>
        <v>Минибаев Р.М.</v>
      </c>
    </row>
    <row r="24" spans="1:12" x14ac:dyDescent="0.35">
      <c r="A24" s="194">
        <v>85</v>
      </c>
      <c r="B24" s="929"/>
      <c r="C24" s="327">
        <v>4</v>
      </c>
      <c r="D24" s="143" t="str">
        <f>VLOOKUP(A24,Список!$A$2:$J$123,3)</f>
        <v>Матвеева Елена</v>
      </c>
      <c r="E24" s="381">
        <f>VLOOKUP(A24,Список!$A$2:$J$123,4)</f>
        <v>1974</v>
      </c>
      <c r="F24" s="381" t="str">
        <f>VLOOKUP(A24,Список!$A$2:$J$123,5)</f>
        <v>МСМК</v>
      </c>
      <c r="G24" s="381" t="str">
        <f>VLOOKUP(A24,Список!$A$2:$J$123,6)</f>
        <v>Кировская область</v>
      </c>
      <c r="H24" s="381">
        <f>VLOOKUP(A24,Список!$A$2:$K$123,11)</f>
        <v>63.15</v>
      </c>
      <c r="I24" s="225">
        <f>VLOOKUP(A24,Список!$A$2:$J$123,10)</f>
        <v>68</v>
      </c>
      <c r="J24" s="322"/>
      <c r="K24" s="323">
        <v>0.54166666666666663</v>
      </c>
      <c r="L24" s="754" t="str">
        <f>VLOOKUP(A24,Список!$A$2:$J$123,9)</f>
        <v>Малков Е.И.</v>
      </c>
    </row>
    <row r="25" spans="1:12" x14ac:dyDescent="0.35">
      <c r="A25" s="194">
        <v>59</v>
      </c>
      <c r="B25" s="929"/>
      <c r="C25" s="327">
        <v>5</v>
      </c>
      <c r="D25" s="143" t="str">
        <f>VLOOKUP(A25,Список!$A$2:$J$123,3)</f>
        <v>Порываева Татьяна</v>
      </c>
      <c r="E25" s="381">
        <f>VLOOKUP(A25,Список!$A$2:$J$123,4)</f>
        <v>1990</v>
      </c>
      <c r="F25" s="381" t="str">
        <f>VLOOKUP(A25,Список!$A$2:$J$123,5)</f>
        <v>КМС</v>
      </c>
      <c r="G25" s="381" t="str">
        <f>VLOOKUP(A25,Список!$A$2:$J$123,6)</f>
        <v>Пермский край</v>
      </c>
      <c r="H25" s="381">
        <f>VLOOKUP(A25,Список!$A$2:$K$123,11)</f>
        <v>65.5</v>
      </c>
      <c r="I25" s="225">
        <f>VLOOKUP(A25,Список!$A$2:$J$123,10)</f>
        <v>68</v>
      </c>
      <c r="J25" s="322"/>
      <c r="K25" s="323">
        <v>0.54166666666666663</v>
      </c>
      <c r="L25" s="754" t="str">
        <f>VLOOKUP(A25,Список!$A$2:$J$123,9)</f>
        <v>Низовкин А.А.</v>
      </c>
    </row>
    <row r="26" spans="1:12" x14ac:dyDescent="0.35">
      <c r="B26" s="929"/>
      <c r="C26" s="327">
        <v>6</v>
      </c>
      <c r="D26" s="143"/>
      <c r="E26" s="381"/>
      <c r="F26" s="381"/>
      <c r="G26" s="381"/>
      <c r="H26" s="381"/>
      <c r="I26" s="225"/>
      <c r="J26" s="322"/>
      <c r="K26" s="323"/>
      <c r="L26" s="355"/>
    </row>
    <row r="27" spans="1:12" x14ac:dyDescent="0.35">
      <c r="B27" s="929"/>
      <c r="C27" s="929"/>
      <c r="D27" s="929"/>
      <c r="E27" s="929"/>
      <c r="F27" s="929"/>
      <c r="G27" s="929"/>
      <c r="H27" s="929"/>
      <c r="I27" s="929"/>
      <c r="J27" s="929"/>
      <c r="K27" s="929"/>
      <c r="L27" s="929"/>
    </row>
    <row r="28" spans="1:12" x14ac:dyDescent="0.35">
      <c r="A28" s="194">
        <v>87</v>
      </c>
      <c r="B28" s="936">
        <v>14</v>
      </c>
      <c r="C28" s="510">
        <v>1</v>
      </c>
      <c r="D28" s="469" t="str">
        <f>VLOOKUP(A28,Список!$A$2:$J$123,3)</f>
        <v>Дербенева Ольга</v>
      </c>
      <c r="E28" s="455">
        <f>VLOOKUP(A28,Список!$A$2:$J$123,4)</f>
        <v>1970</v>
      </c>
      <c r="F28" s="455" t="str">
        <f>VLOOKUP(A28,Список!$A$2:$J$123,5)</f>
        <v>КМС</v>
      </c>
      <c r="G28" s="455" t="str">
        <f>VLOOKUP(A28,Список!$A$2:$J$123,6)</f>
        <v>Кировская область</v>
      </c>
      <c r="H28" s="455">
        <f>VLOOKUP(A28,Список!$A$2:$K$123,11)</f>
        <v>111.85</v>
      </c>
      <c r="I28" s="505" t="str">
        <f>VLOOKUP(A28,Список!$A$2:$J$123,10)</f>
        <v>68+</v>
      </c>
      <c r="J28" s="504"/>
      <c r="K28" s="507">
        <v>0.55208333333333337</v>
      </c>
      <c r="L28" s="753" t="str">
        <f>VLOOKUP(A28,Список!$A$2:$J$123,9)</f>
        <v>Платунов В.В.</v>
      </c>
    </row>
    <row r="29" spans="1:12" x14ac:dyDescent="0.35">
      <c r="A29" s="194">
        <v>61</v>
      </c>
      <c r="B29" s="936"/>
      <c r="C29" s="510">
        <v>2</v>
      </c>
      <c r="D29" s="469" t="str">
        <f>VLOOKUP(A29,Список!$A$2:$J$123,3)</f>
        <v>Щербакова Татьяна</v>
      </c>
      <c r="E29" s="455">
        <f>VLOOKUP(A29,Список!$A$2:$J$123,4)</f>
        <v>1982</v>
      </c>
      <c r="F29" s="455" t="str">
        <f>VLOOKUP(A29,Список!$A$2:$J$123,5)</f>
        <v>КМС</v>
      </c>
      <c r="G29" s="455" t="str">
        <f>VLOOKUP(A29,Список!$A$2:$J$123,6)</f>
        <v>Пермский край</v>
      </c>
      <c r="H29" s="455">
        <f>VLOOKUP(A29,Список!$A$2:$K$123,11)</f>
        <v>81.099999999999994</v>
      </c>
      <c r="I29" s="505" t="str">
        <f>VLOOKUP(A29,Список!$A$2:$J$123,10)</f>
        <v>68+</v>
      </c>
      <c r="J29" s="504"/>
      <c r="K29" s="507">
        <v>0.55208333333333337</v>
      </c>
      <c r="L29" s="753" t="str">
        <f>VLOOKUP(A29,Список!$A$2:$J$123,9)</f>
        <v>Лунев А.Г., Паклин П.А.</v>
      </c>
    </row>
    <row r="30" spans="1:12" x14ac:dyDescent="0.35">
      <c r="A30" s="194">
        <v>86</v>
      </c>
      <c r="B30" s="936"/>
      <c r="C30" s="510">
        <v>3</v>
      </c>
      <c r="D30" s="469" t="str">
        <f>VLOOKUP(A30,Список!$A$2:$J$123,3)</f>
        <v>Вершинина Дарья</v>
      </c>
      <c r="E30" s="455">
        <f>VLOOKUP(A30,Список!$A$2:$J$123,4)</f>
        <v>2009</v>
      </c>
      <c r="F30" s="455" t="str">
        <f>VLOOKUP(A30,Список!$A$2:$J$123,5)</f>
        <v>КМС</v>
      </c>
      <c r="G30" s="455" t="str">
        <f>VLOOKUP(A30,Список!$A$2:$J$123,6)</f>
        <v>Кировская область</v>
      </c>
      <c r="H30" s="455">
        <f>VLOOKUP(A30,Список!$A$2:$K$123,11)</f>
        <v>76.349999999999994</v>
      </c>
      <c r="I30" s="505" t="str">
        <f>VLOOKUP(A30,Список!$A$2:$J$123,10)</f>
        <v>68+</v>
      </c>
      <c r="J30" s="504"/>
      <c r="K30" s="507">
        <v>0.55208333333333337</v>
      </c>
      <c r="L30" s="753" t="str">
        <f>VLOOKUP(A30,Список!$A$2:$J$123,9)</f>
        <v>Малков Е.И.</v>
      </c>
    </row>
    <row r="31" spans="1:12" x14ac:dyDescent="0.35">
      <c r="A31" s="194">
        <v>29</v>
      </c>
      <c r="B31" s="936"/>
      <c r="C31" s="510">
        <v>4</v>
      </c>
      <c r="D31" s="469" t="str">
        <f>VLOOKUP(A31,Список!$A$2:$J$123,3)</f>
        <v>Кузьмичева Ксения</v>
      </c>
      <c r="E31" s="455">
        <f>VLOOKUP(A31,Список!$A$2:$J$123,4)</f>
        <v>2004</v>
      </c>
      <c r="F31" s="455" t="str">
        <f>VLOOKUP(A31,Список!$A$2:$J$123,5)</f>
        <v>КМС</v>
      </c>
      <c r="G31" s="455" t="str">
        <f>VLOOKUP(A31,Список!$A$2:$J$123,6)</f>
        <v>Оренбургская область</v>
      </c>
      <c r="H31" s="455">
        <f>VLOOKUP(A31,Список!$A$2:$K$123,11)</f>
        <v>89.4</v>
      </c>
      <c r="I31" s="505" t="str">
        <f>VLOOKUP(A31,Список!$A$2:$J$123,10)</f>
        <v>68+</v>
      </c>
      <c r="J31" s="504"/>
      <c r="K31" s="507">
        <v>0.55208333333333337</v>
      </c>
      <c r="L31" s="753" t="str">
        <f>VLOOKUP(A31,Список!$A$2:$J$123,9)</f>
        <v>Павлов С.П.</v>
      </c>
    </row>
    <row r="32" spans="1:12" x14ac:dyDescent="0.35">
      <c r="A32" s="194">
        <v>9</v>
      </c>
      <c r="B32" s="936"/>
      <c r="C32" s="510">
        <v>5</v>
      </c>
      <c r="D32" s="469" t="str">
        <f>VLOOKUP(A32,Список!$A$2:$J$123,3)</f>
        <v>Бофонова Дарья</v>
      </c>
      <c r="E32" s="455">
        <f>VLOOKUP(A32,Список!$A$2:$J$123,4)</f>
        <v>1991</v>
      </c>
      <c r="F32" s="455" t="str">
        <f>VLOOKUP(A32,Список!$A$2:$J$123,5)</f>
        <v>I</v>
      </c>
      <c r="G32" s="455" t="str">
        <f>VLOOKUP(A32,Список!$A$2:$J$123,6)</f>
        <v>Нижегородская область</v>
      </c>
      <c r="H32" s="455">
        <f>VLOOKUP(A32,Список!$A$2:$K$123,11)</f>
        <v>72.849999999999994</v>
      </c>
      <c r="I32" s="505" t="str">
        <f>VLOOKUP(A32,Список!$A$2:$J$123,10)</f>
        <v>68+</v>
      </c>
      <c r="J32" s="504"/>
      <c r="K32" s="507">
        <v>0.55208333333333337</v>
      </c>
      <c r="L32" s="753" t="str">
        <f>VLOOKUP(A32,Список!$A$2:$J$123,9)</f>
        <v>Афонин И.А.</v>
      </c>
    </row>
    <row r="33" spans="1:12" x14ac:dyDescent="0.35">
      <c r="A33" s="194">
        <v>60</v>
      </c>
      <c r="B33" s="936"/>
      <c r="C33" s="510">
        <v>6</v>
      </c>
      <c r="D33" s="469" t="str">
        <f>VLOOKUP(A33,Список!$A$2:$J$123,3)</f>
        <v>Попова Мария</v>
      </c>
      <c r="E33" s="455">
        <f>VLOOKUP(A33,Список!$A$2:$J$123,4)</f>
        <v>2005</v>
      </c>
      <c r="F33" s="455" t="str">
        <f>VLOOKUP(A33,Список!$A$2:$J$123,5)</f>
        <v>КМС</v>
      </c>
      <c r="G33" s="455" t="str">
        <f>VLOOKUP(A33,Список!$A$2:$J$123,6)</f>
        <v>Пермский край</v>
      </c>
      <c r="H33" s="455">
        <f>VLOOKUP(A33,Список!$A$2:$K$123,11)</f>
        <v>80.400000000000006</v>
      </c>
      <c r="I33" s="505" t="str">
        <f>VLOOKUP(A33,Список!$A$2:$J$123,10)</f>
        <v>68+</v>
      </c>
      <c r="J33" s="504"/>
      <c r="K33" s="507">
        <v>0.55208333333333337</v>
      </c>
      <c r="L33" s="753" t="str">
        <f>VLOOKUP(A33,Список!$A$2:$J$123,9)</f>
        <v>Паклин П.А.</v>
      </c>
    </row>
  </sheetData>
  <mergeCells count="11">
    <mergeCell ref="B28:B33"/>
    <mergeCell ref="B1:L1"/>
    <mergeCell ref="B2:L2"/>
    <mergeCell ref="B3:L3"/>
    <mergeCell ref="B4:L4"/>
    <mergeCell ref="B6:L6"/>
    <mergeCell ref="B7:B12"/>
    <mergeCell ref="B21:B26"/>
    <mergeCell ref="B13:L13"/>
    <mergeCell ref="B27:L27"/>
    <mergeCell ref="B14:B19"/>
  </mergeCells>
  <pageMargins left="0.92" right="0.47244094488188981" top="0.98425196850393704" bottom="1.1417322834645669" header="0.15748031496062992" footer="0.15748031496062992"/>
  <pageSetup paperSize="9" scale="93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Y29"/>
  <sheetViews>
    <sheetView zoomScaleSheetLayoutView="70" workbookViewId="0">
      <selection activeCell="W11" sqref="W11:X11"/>
    </sheetView>
  </sheetViews>
  <sheetFormatPr defaultColWidth="2.26953125" defaultRowHeight="12.5" x14ac:dyDescent="0.25"/>
  <cols>
    <col min="1" max="1" width="4.54296875" customWidth="1"/>
    <col min="2" max="2" width="21.81640625" customWidth="1"/>
    <col min="3" max="4" width="2.7265625" style="353" customWidth="1"/>
    <col min="5" max="7" width="2.7265625" style="354" customWidth="1"/>
    <col min="8" max="9" width="2.7265625" style="353" customWidth="1"/>
    <col min="10" max="10" width="2.7265625" customWidth="1"/>
    <col min="11" max="12" width="2.7265625" style="354" customWidth="1"/>
    <col min="13" max="13" width="2.7265625" style="353" customWidth="1"/>
    <col min="14" max="14" width="2.7265625" style="354" customWidth="1"/>
    <col min="15" max="15" width="2.7265625" style="353" customWidth="1"/>
    <col min="16" max="16" width="2.7265625" customWidth="1"/>
    <col min="17" max="17" width="2.7265625" style="354" customWidth="1"/>
    <col min="18" max="18" width="2.7265625" customWidth="1"/>
    <col min="19" max="20" width="2.7265625" style="354" customWidth="1"/>
    <col min="21" max="21" width="2.7265625" customWidth="1"/>
    <col min="22" max="22" width="2.7265625" style="354" customWidth="1"/>
    <col min="23" max="28" width="2.7265625" customWidth="1"/>
    <col min="29" max="31" width="2.7265625" style="354" customWidth="1"/>
    <col min="32" max="32" width="2.7265625" style="353" customWidth="1"/>
    <col min="33" max="35" width="2.7265625" style="354" customWidth="1"/>
    <col min="36" max="38" width="2.7265625" customWidth="1"/>
    <col min="39" max="40" width="2.7265625" style="354" customWidth="1"/>
    <col min="41" max="43" width="2.7265625" customWidth="1"/>
    <col min="44" max="44" width="2.7265625" style="354" customWidth="1"/>
    <col min="45" max="45" width="2.7265625" customWidth="1"/>
    <col min="46" max="46" width="2.7265625" style="354" customWidth="1"/>
    <col min="47" max="47" width="2.7265625" customWidth="1"/>
    <col min="48" max="49" width="2.7265625" style="354" customWidth="1"/>
    <col min="50" max="50" width="2.7265625" customWidth="1"/>
    <col min="51" max="51" width="6.81640625" style="343" customWidth="1"/>
    <col min="52" max="245" width="9.1796875" customWidth="1"/>
    <col min="246" max="246" width="5.54296875" customWidth="1"/>
    <col min="247" max="247" width="26.1796875" customWidth="1"/>
    <col min="248" max="248" width="3.1796875" customWidth="1"/>
    <col min="249" max="249" width="1.54296875" customWidth="1"/>
    <col min="250" max="250" width="0" hidden="1" customWidth="1"/>
    <col min="251" max="251" width="3.1796875" customWidth="1"/>
    <col min="252" max="252" width="2.26953125" customWidth="1"/>
    <col min="253" max="253" width="0.7265625" customWidth="1"/>
    <col min="254" max="254" width="3.54296875" customWidth="1"/>
    <col min="255" max="255" width="1.1796875" customWidth="1"/>
    <col min="256" max="256" width="3.1796875" customWidth="1"/>
    <col min="257" max="257" width="2.81640625" customWidth="1"/>
    <col min="258" max="259" width="2.26953125" customWidth="1"/>
    <col min="260" max="260" width="2.7265625" customWidth="1"/>
  </cols>
  <sheetData>
    <row r="1" spans="1:51" ht="13" x14ac:dyDescent="0.25">
      <c r="A1" s="941" t="s">
        <v>114</v>
      </c>
      <c r="B1" s="941"/>
      <c r="C1" s="941"/>
      <c r="D1" s="941"/>
      <c r="E1" s="941"/>
      <c r="F1" s="941"/>
      <c r="G1" s="941"/>
      <c r="H1" s="941"/>
      <c r="I1" s="941"/>
      <c r="J1" s="941"/>
      <c r="K1" s="941"/>
      <c r="L1" s="941"/>
      <c r="M1" s="941"/>
      <c r="N1" s="941"/>
      <c r="O1" s="941"/>
      <c r="P1" s="941"/>
      <c r="Q1" s="941"/>
      <c r="R1" s="941"/>
      <c r="S1" s="941"/>
      <c r="T1" s="941"/>
      <c r="U1" s="941"/>
      <c r="V1" s="941"/>
      <c r="W1" s="941"/>
      <c r="X1" s="941"/>
      <c r="Y1" s="941"/>
      <c r="Z1" s="941"/>
      <c r="AA1" s="941"/>
      <c r="AB1" s="941"/>
      <c r="AC1" s="941"/>
      <c r="AD1" s="941"/>
      <c r="AE1" s="941"/>
      <c r="AF1" s="941"/>
      <c r="AG1" s="941"/>
      <c r="AH1" s="941"/>
      <c r="AI1" s="941"/>
      <c r="AJ1" s="941"/>
      <c r="AK1" s="941"/>
      <c r="AL1" s="941"/>
      <c r="AM1" s="941"/>
      <c r="AN1" s="941"/>
      <c r="AO1" s="941"/>
      <c r="AP1" s="941"/>
      <c r="AQ1" s="941"/>
      <c r="AR1" s="941"/>
      <c r="AS1" s="941"/>
      <c r="AT1" s="941"/>
      <c r="AU1" s="941"/>
      <c r="AV1" s="941"/>
      <c r="AW1" s="941"/>
      <c r="AX1" s="941"/>
      <c r="AY1" s="941"/>
    </row>
    <row r="2" spans="1:51" ht="13" x14ac:dyDescent="0.25">
      <c r="A2" s="941" t="s">
        <v>115</v>
      </c>
      <c r="B2" s="941"/>
      <c r="C2" s="941"/>
      <c r="D2" s="941"/>
      <c r="E2" s="941"/>
      <c r="F2" s="941"/>
      <c r="G2" s="941"/>
      <c r="H2" s="941"/>
      <c r="I2" s="941"/>
      <c r="J2" s="941"/>
      <c r="K2" s="941"/>
      <c r="L2" s="941"/>
      <c r="M2" s="941"/>
      <c r="N2" s="941"/>
      <c r="O2" s="941"/>
      <c r="P2" s="941"/>
      <c r="Q2" s="941"/>
      <c r="R2" s="941"/>
      <c r="S2" s="941"/>
      <c r="T2" s="941"/>
      <c r="U2" s="941"/>
      <c r="V2" s="941"/>
      <c r="W2" s="941"/>
      <c r="X2" s="941"/>
      <c r="Y2" s="941"/>
      <c r="Z2" s="941"/>
      <c r="AA2" s="941"/>
      <c r="AB2" s="941"/>
      <c r="AC2" s="941"/>
      <c r="AD2" s="941"/>
      <c r="AE2" s="941"/>
      <c r="AF2" s="941"/>
      <c r="AG2" s="941"/>
      <c r="AH2" s="941"/>
      <c r="AI2" s="941"/>
      <c r="AJ2" s="941"/>
      <c r="AK2" s="941"/>
      <c r="AL2" s="941"/>
      <c r="AM2" s="941"/>
      <c r="AN2" s="941"/>
      <c r="AO2" s="941"/>
      <c r="AP2" s="941"/>
      <c r="AQ2" s="941"/>
      <c r="AR2" s="941"/>
      <c r="AS2" s="941"/>
      <c r="AT2" s="941"/>
      <c r="AU2" s="941"/>
      <c r="AV2" s="941"/>
      <c r="AW2" s="941"/>
      <c r="AX2" s="941"/>
      <c r="AY2" s="941"/>
    </row>
    <row r="3" spans="1:51" ht="12.75" customHeight="1" x14ac:dyDescent="0.25">
      <c r="B3" s="793" t="str">
        <f>'ДЦ 63'!$B$3:$Q$3</f>
        <v>Министерство физической культуры и спорта Пермского края</v>
      </c>
      <c r="C3" s="793"/>
      <c r="D3" s="793"/>
      <c r="E3" s="793"/>
      <c r="F3" s="793"/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  <c r="T3" s="793"/>
      <c r="U3" s="793"/>
      <c r="V3" s="793"/>
      <c r="W3" s="793"/>
      <c r="X3" s="793"/>
      <c r="Y3" s="793"/>
      <c r="Z3" s="793"/>
      <c r="AA3" s="793"/>
      <c r="AB3" s="793"/>
      <c r="AC3" s="793"/>
      <c r="AD3" s="793"/>
      <c r="AE3" s="793"/>
      <c r="AF3" s="793"/>
      <c r="AG3" s="793"/>
      <c r="AH3" s="793"/>
      <c r="AI3" s="793"/>
      <c r="AJ3" s="793"/>
      <c r="AK3" s="793"/>
      <c r="AL3" s="793"/>
      <c r="AM3" s="793"/>
      <c r="AN3" s="793"/>
      <c r="AO3" s="793"/>
      <c r="AP3" s="793"/>
      <c r="AQ3" s="793"/>
      <c r="AR3" s="793"/>
      <c r="AS3" s="793"/>
      <c r="AT3" s="793"/>
      <c r="AU3" s="793"/>
      <c r="AV3" s="793"/>
      <c r="AW3" s="793"/>
      <c r="AX3" s="793"/>
      <c r="AY3" s="793"/>
    </row>
    <row r="4" spans="1:51" ht="13" x14ac:dyDescent="0.25">
      <c r="B4" s="793" t="str">
        <f>'ДЦ 63'!$B$4:$Q$4</f>
        <v>Региональное отделение общероссийской общественной организации "ВФГС в Пермском крае"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  <c r="T4" s="793"/>
      <c r="U4" s="793"/>
      <c r="V4" s="793"/>
      <c r="W4" s="793"/>
      <c r="X4" s="793"/>
      <c r="Y4" s="793"/>
      <c r="Z4" s="793"/>
      <c r="AA4" s="793"/>
      <c r="AB4" s="793"/>
      <c r="AC4" s="793"/>
      <c r="AD4" s="793"/>
      <c r="AE4" s="793"/>
      <c r="AF4" s="793"/>
      <c r="AG4" s="793"/>
      <c r="AH4" s="793"/>
      <c r="AI4" s="793"/>
      <c r="AJ4" s="793"/>
      <c r="AK4" s="793"/>
      <c r="AL4" s="793"/>
      <c r="AM4" s="793"/>
      <c r="AN4" s="793"/>
      <c r="AO4" s="793"/>
      <c r="AP4" s="793"/>
      <c r="AQ4" s="793"/>
      <c r="AR4" s="793"/>
      <c r="AS4" s="793"/>
      <c r="AT4" s="793"/>
      <c r="AU4" s="793"/>
      <c r="AV4" s="793"/>
      <c r="AW4" s="793"/>
      <c r="AX4" s="793"/>
      <c r="AY4" s="793"/>
    </row>
    <row r="5" spans="1:51" ht="13" x14ac:dyDescent="0.3">
      <c r="A5" s="853"/>
      <c r="B5" s="853"/>
      <c r="C5" s="853"/>
      <c r="D5" s="853"/>
      <c r="E5" s="853"/>
      <c r="F5" s="853"/>
      <c r="G5" s="853"/>
      <c r="H5" s="853"/>
      <c r="I5" s="853"/>
      <c r="J5" s="853"/>
      <c r="K5" s="853"/>
      <c r="L5" s="853"/>
      <c r="M5" s="853"/>
      <c r="N5" s="853"/>
      <c r="O5" s="853"/>
      <c r="P5" s="853"/>
      <c r="Q5" s="853"/>
      <c r="R5" s="853"/>
      <c r="S5" s="853"/>
      <c r="T5" s="853"/>
      <c r="U5" s="853"/>
      <c r="V5" s="853"/>
      <c r="W5" s="853"/>
      <c r="X5" s="853"/>
      <c r="Y5" s="853"/>
      <c r="Z5" s="853"/>
      <c r="AA5" s="90"/>
      <c r="AB5" s="90"/>
      <c r="AC5" s="201"/>
      <c r="AD5" s="201"/>
      <c r="AE5" s="201"/>
      <c r="AF5" s="348"/>
      <c r="AG5" s="201"/>
      <c r="AH5" s="201"/>
      <c r="AI5" s="201"/>
      <c r="AJ5" s="201"/>
      <c r="AK5" s="90"/>
      <c r="AL5" s="90"/>
      <c r="AM5" s="201"/>
      <c r="AN5" s="201"/>
      <c r="AO5" s="201"/>
      <c r="AP5" s="90"/>
      <c r="AQ5" s="90"/>
      <c r="AR5" s="201"/>
      <c r="AS5" s="90"/>
      <c r="AT5" s="201"/>
      <c r="AU5" s="90"/>
      <c r="AV5" s="201"/>
      <c r="AW5" s="201"/>
      <c r="AX5" s="90"/>
      <c r="AY5" s="342"/>
    </row>
    <row r="6" spans="1:51" ht="18" customHeight="1" x14ac:dyDescent="0.35">
      <c r="A6" s="342"/>
      <c r="B6" s="342"/>
      <c r="C6" s="342"/>
      <c r="D6" s="342"/>
      <c r="E6" s="349"/>
      <c r="F6" s="349"/>
      <c r="G6" s="349"/>
      <c r="H6" s="349"/>
      <c r="I6" s="349"/>
      <c r="J6" s="812" t="s">
        <v>93</v>
      </c>
      <c r="K6" s="812"/>
      <c r="L6" s="812"/>
      <c r="M6" s="812"/>
      <c r="N6" s="812"/>
      <c r="O6" s="812"/>
      <c r="P6" s="812"/>
      <c r="Q6" s="812"/>
      <c r="R6" s="812"/>
      <c r="S6" s="812"/>
      <c r="T6" s="812"/>
      <c r="U6" s="812"/>
      <c r="V6" s="812"/>
      <c r="W6" s="812"/>
      <c r="X6" s="812"/>
      <c r="Y6" s="812"/>
      <c r="Z6" s="812"/>
      <c r="AA6" s="812"/>
      <c r="AB6" s="812"/>
      <c r="AC6" s="812"/>
      <c r="AD6" s="812"/>
      <c r="AE6" s="812"/>
      <c r="AF6" s="812"/>
      <c r="AG6" s="812"/>
      <c r="AH6" s="812"/>
      <c r="AI6" s="812"/>
      <c r="AJ6" s="812"/>
      <c r="AK6" s="812"/>
      <c r="AL6" s="812"/>
      <c r="AM6" s="812"/>
      <c r="AN6" s="341"/>
      <c r="AO6" s="341"/>
      <c r="AP6" s="350"/>
      <c r="AQ6" s="350"/>
      <c r="AR6" s="349"/>
      <c r="AS6" s="90"/>
      <c r="AT6" s="349"/>
      <c r="AU6" s="90"/>
      <c r="AV6" s="201"/>
      <c r="AW6" s="201"/>
      <c r="AX6" s="90"/>
      <c r="AY6" s="342"/>
    </row>
    <row r="7" spans="1:51" ht="15.5" x14ac:dyDescent="0.35">
      <c r="A7" s="792" t="s">
        <v>366</v>
      </c>
      <c r="B7" s="792"/>
      <c r="C7" s="792"/>
      <c r="D7" s="146"/>
      <c r="E7" s="351"/>
      <c r="F7" s="351"/>
      <c r="G7" s="351"/>
      <c r="H7" s="351"/>
      <c r="I7" s="351"/>
      <c r="J7" s="812" t="s">
        <v>127</v>
      </c>
      <c r="K7" s="812"/>
      <c r="L7" s="812"/>
      <c r="M7" s="812"/>
      <c r="N7" s="812"/>
      <c r="O7" s="812"/>
      <c r="P7" s="812"/>
      <c r="Q7" s="812"/>
      <c r="R7" s="812"/>
      <c r="S7" s="812"/>
      <c r="T7" s="812"/>
      <c r="U7" s="812"/>
      <c r="V7" s="812"/>
      <c r="W7" s="812"/>
      <c r="X7" s="812"/>
      <c r="Y7" s="812"/>
      <c r="Z7" s="812"/>
      <c r="AA7" s="812"/>
      <c r="AB7" s="812"/>
      <c r="AC7" s="812"/>
      <c r="AD7" s="812"/>
      <c r="AE7" s="812"/>
      <c r="AF7" s="812"/>
      <c r="AG7" s="812"/>
      <c r="AH7" s="812"/>
      <c r="AI7" s="812"/>
      <c r="AJ7" s="812"/>
      <c r="AK7" s="812"/>
      <c r="AL7" s="812"/>
      <c r="AM7" s="812"/>
      <c r="AN7" s="341"/>
      <c r="AO7" s="341"/>
      <c r="AP7" s="350"/>
      <c r="AQ7" s="350"/>
      <c r="AR7" s="349"/>
      <c r="AS7" s="90"/>
      <c r="AT7" s="349"/>
      <c r="AU7" s="90"/>
      <c r="AV7" s="201"/>
      <c r="AW7" s="201"/>
      <c r="AX7" s="90"/>
      <c r="AY7" s="342"/>
    </row>
    <row r="8" spans="1:51" ht="15.5" x14ac:dyDescent="0.35">
      <c r="A8" s="792" t="s">
        <v>367</v>
      </c>
      <c r="B8" s="792"/>
      <c r="C8" s="792"/>
      <c r="D8" s="146"/>
      <c r="E8" s="797" t="str">
        <f>'ДЦ 63'!$E$8:$N$8</f>
        <v>ЕКП № 2065590017021409</v>
      </c>
      <c r="F8" s="797"/>
      <c r="G8" s="797"/>
      <c r="H8" s="797"/>
      <c r="I8" s="797"/>
      <c r="J8" s="797"/>
      <c r="K8" s="797"/>
      <c r="L8" s="797"/>
      <c r="M8" s="797"/>
      <c r="N8" s="797"/>
      <c r="O8" s="797"/>
      <c r="P8" s="797"/>
      <c r="Q8" s="797"/>
      <c r="R8" s="797"/>
      <c r="S8" s="797"/>
      <c r="T8" s="797"/>
      <c r="U8" s="797"/>
      <c r="V8" s="797"/>
      <c r="W8" s="797"/>
      <c r="X8" s="797"/>
      <c r="Y8" s="797"/>
      <c r="Z8" s="797"/>
      <c r="AA8" s="797"/>
      <c r="AB8" s="797"/>
      <c r="AC8" s="797"/>
      <c r="AD8" s="797"/>
      <c r="AE8" s="797"/>
      <c r="AF8" s="797"/>
      <c r="AG8" s="797"/>
      <c r="AH8" s="797"/>
      <c r="AI8" s="797"/>
      <c r="AJ8" s="797"/>
      <c r="AK8" s="797"/>
      <c r="AL8" s="797"/>
      <c r="AM8" s="797"/>
      <c r="AN8" s="797"/>
      <c r="AO8" s="797"/>
      <c r="AP8" s="797"/>
      <c r="AQ8" s="797"/>
      <c r="AR8" s="797"/>
      <c r="AS8" s="90"/>
      <c r="AT8" s="349"/>
      <c r="AU8" s="90"/>
      <c r="AV8" s="201"/>
      <c r="AW8" s="201"/>
      <c r="AX8" s="90"/>
      <c r="AY8" s="342"/>
    </row>
    <row r="9" spans="1:51" ht="13.9" customHeight="1" thickBot="1" x14ac:dyDescent="0.35">
      <c r="A9" s="90"/>
      <c r="B9" s="90"/>
      <c r="C9" s="90"/>
      <c r="D9" s="90"/>
      <c r="E9" s="853"/>
      <c r="F9" s="853"/>
      <c r="G9" s="853"/>
      <c r="H9" s="853"/>
      <c r="I9" s="853"/>
      <c r="J9" s="853"/>
      <c r="K9" s="853"/>
      <c r="L9" s="853"/>
      <c r="M9" s="853"/>
      <c r="N9" s="853"/>
      <c r="O9" s="853"/>
      <c r="P9" s="853"/>
      <c r="Q9" s="853"/>
      <c r="R9" s="853"/>
      <c r="S9" s="853"/>
      <c r="T9" s="853"/>
      <c r="U9" s="853"/>
      <c r="V9" s="853"/>
      <c r="W9" s="853"/>
      <c r="X9" s="853"/>
      <c r="Y9" s="942"/>
      <c r="Z9" s="942"/>
      <c r="AA9" s="103"/>
      <c r="AB9" s="103"/>
      <c r="AC9" s="352"/>
      <c r="AD9" s="352"/>
      <c r="AE9" s="352"/>
      <c r="AF9" s="103"/>
      <c r="AG9" s="352"/>
      <c r="AH9" s="199"/>
      <c r="AI9" s="199"/>
      <c r="AJ9" s="199"/>
      <c r="AK9" s="198"/>
      <c r="AL9" s="198"/>
      <c r="AM9" s="199"/>
      <c r="AN9" s="199"/>
      <c r="AO9" s="199"/>
      <c r="AP9" s="198"/>
      <c r="AQ9" s="198"/>
      <c r="AR9" s="199"/>
      <c r="AS9" s="342"/>
      <c r="AT9" s="200"/>
      <c r="AU9" s="342"/>
      <c r="AV9" s="201"/>
      <c r="AW9" s="352"/>
      <c r="AX9" s="90"/>
      <c r="AY9" s="342"/>
    </row>
    <row r="10" spans="1:51" ht="28.5" customHeight="1" x14ac:dyDescent="0.25">
      <c r="A10" s="943" t="s">
        <v>6</v>
      </c>
      <c r="B10" s="825" t="s">
        <v>24</v>
      </c>
      <c r="C10" s="823" t="s">
        <v>32</v>
      </c>
      <c r="D10" s="823"/>
      <c r="E10" s="823"/>
      <c r="F10" s="823"/>
      <c r="G10" s="823"/>
      <c r="H10" s="823"/>
      <c r="I10" s="823"/>
      <c r="J10" s="823"/>
      <c r="K10" s="823" t="s">
        <v>33</v>
      </c>
      <c r="L10" s="823"/>
      <c r="M10" s="823"/>
      <c r="N10" s="823"/>
      <c r="O10" s="823"/>
      <c r="P10" s="823"/>
      <c r="Q10" s="823"/>
      <c r="R10" s="823"/>
      <c r="S10" s="825" t="s">
        <v>34</v>
      </c>
      <c r="T10" s="825"/>
      <c r="U10" s="825"/>
      <c r="V10" s="825"/>
      <c r="W10" s="825"/>
      <c r="X10" s="825"/>
      <c r="Y10" s="825"/>
      <c r="Z10" s="825"/>
      <c r="AA10" s="825"/>
      <c r="AB10" s="825"/>
      <c r="AC10" s="825"/>
      <c r="AD10" s="825"/>
      <c r="AE10" s="825"/>
      <c r="AF10" s="825"/>
      <c r="AG10" s="950" t="s">
        <v>135</v>
      </c>
      <c r="AH10" s="825" t="s">
        <v>35</v>
      </c>
      <c r="AI10" s="825"/>
      <c r="AJ10" s="825"/>
      <c r="AK10" s="825"/>
      <c r="AL10" s="825"/>
      <c r="AM10" s="825"/>
      <c r="AN10" s="825"/>
      <c r="AO10" s="825"/>
      <c r="AP10" s="825"/>
      <c r="AQ10" s="825"/>
      <c r="AR10" s="825"/>
      <c r="AS10" s="825"/>
      <c r="AT10" s="825"/>
      <c r="AU10" s="825"/>
      <c r="AV10" s="825"/>
      <c r="AW10" s="825"/>
      <c r="AX10" s="946" t="s">
        <v>247</v>
      </c>
      <c r="AY10" s="948" t="s">
        <v>23</v>
      </c>
    </row>
    <row r="11" spans="1:51" ht="51.75" customHeight="1" x14ac:dyDescent="0.25">
      <c r="A11" s="944"/>
      <c r="B11" s="945"/>
      <c r="C11" s="945">
        <v>58</v>
      </c>
      <c r="D11" s="945"/>
      <c r="E11" s="945">
        <v>63</v>
      </c>
      <c r="F11" s="945"/>
      <c r="G11" s="945">
        <v>68</v>
      </c>
      <c r="H11" s="945"/>
      <c r="I11" s="945" t="s">
        <v>252</v>
      </c>
      <c r="J11" s="945"/>
      <c r="K11" s="945">
        <v>58</v>
      </c>
      <c r="L11" s="945"/>
      <c r="M11" s="945">
        <v>63</v>
      </c>
      <c r="N11" s="945"/>
      <c r="O11" s="945">
        <v>68</v>
      </c>
      <c r="P11" s="945"/>
      <c r="Q11" s="945" t="s">
        <v>242</v>
      </c>
      <c r="R11" s="945"/>
      <c r="S11" s="945">
        <v>63</v>
      </c>
      <c r="T11" s="945"/>
      <c r="U11" s="945">
        <v>68</v>
      </c>
      <c r="V11" s="945"/>
      <c r="W11" s="945">
        <v>73</v>
      </c>
      <c r="X11" s="945"/>
      <c r="Y11" s="945">
        <v>78</v>
      </c>
      <c r="Z11" s="945"/>
      <c r="AA11" s="945">
        <v>85</v>
      </c>
      <c r="AB11" s="945"/>
      <c r="AC11" s="945">
        <v>95</v>
      </c>
      <c r="AD11" s="945"/>
      <c r="AE11" s="945" t="s">
        <v>241</v>
      </c>
      <c r="AF11" s="945"/>
      <c r="AG11" s="951"/>
      <c r="AH11" s="952">
        <v>63</v>
      </c>
      <c r="AI11" s="952"/>
      <c r="AJ11" s="952">
        <v>68</v>
      </c>
      <c r="AK11" s="952"/>
      <c r="AL11" s="952"/>
      <c r="AM11" s="952">
        <v>73</v>
      </c>
      <c r="AN11" s="952"/>
      <c r="AO11" s="952">
        <v>78</v>
      </c>
      <c r="AP11" s="952"/>
      <c r="AQ11" s="952"/>
      <c r="AR11" s="952">
        <v>85</v>
      </c>
      <c r="AS11" s="952"/>
      <c r="AT11" s="952">
        <v>95</v>
      </c>
      <c r="AU11" s="952"/>
      <c r="AV11" s="952" t="s">
        <v>241</v>
      </c>
      <c r="AW11" s="952"/>
      <c r="AX11" s="947"/>
      <c r="AY11" s="949"/>
    </row>
    <row r="12" spans="1:51" s="8" customFormat="1" ht="16.5" customHeight="1" x14ac:dyDescent="0.3">
      <c r="A12" s="786">
        <v>1</v>
      </c>
      <c r="B12" s="728" t="s">
        <v>125</v>
      </c>
      <c r="C12" s="724"/>
      <c r="D12" s="724"/>
      <c r="E12" s="724"/>
      <c r="F12" s="724"/>
      <c r="G12" s="724">
        <v>16</v>
      </c>
      <c r="H12" s="724"/>
      <c r="I12" s="724">
        <v>15</v>
      </c>
      <c r="J12" s="724"/>
      <c r="K12" s="727"/>
      <c r="L12" s="727"/>
      <c r="M12" s="727"/>
      <c r="N12" s="727"/>
      <c r="O12" s="727">
        <v>18</v>
      </c>
      <c r="P12" s="727"/>
      <c r="Q12" s="727">
        <v>16</v>
      </c>
      <c r="R12" s="727"/>
      <c r="S12" s="724">
        <v>16</v>
      </c>
      <c r="T12" s="724"/>
      <c r="U12" s="724">
        <v>18</v>
      </c>
      <c r="V12" s="724"/>
      <c r="W12" s="724"/>
      <c r="X12" s="724"/>
      <c r="Y12" s="724">
        <v>18</v>
      </c>
      <c r="Z12" s="724"/>
      <c r="AA12" s="724"/>
      <c r="AB12" s="724"/>
      <c r="AC12" s="724">
        <v>18</v>
      </c>
      <c r="AD12" s="724"/>
      <c r="AE12" s="724">
        <v>18</v>
      </c>
      <c r="AF12" s="724"/>
      <c r="AG12" s="727">
        <v>20</v>
      </c>
      <c r="AH12" s="727">
        <v>16</v>
      </c>
      <c r="AI12" s="727"/>
      <c r="AJ12" s="727"/>
      <c r="AK12" s="727"/>
      <c r="AL12" s="727"/>
      <c r="AM12" s="727"/>
      <c r="AN12" s="727"/>
      <c r="AO12" s="727">
        <v>20</v>
      </c>
      <c r="AP12" s="727"/>
      <c r="AQ12" s="727"/>
      <c r="AR12" s="727">
        <v>20</v>
      </c>
      <c r="AS12" s="727"/>
      <c r="AT12" s="727">
        <v>18</v>
      </c>
      <c r="AU12" s="727"/>
      <c r="AV12" s="727">
        <v>16</v>
      </c>
      <c r="AW12" s="727"/>
      <c r="AX12" s="727">
        <v>20</v>
      </c>
      <c r="AY12" s="788">
        <f>SUM(C12:AX12)</f>
        <v>283</v>
      </c>
    </row>
    <row r="13" spans="1:51" s="8" customFormat="1" ht="16.5" customHeight="1" x14ac:dyDescent="0.3">
      <c r="A13" s="786">
        <v>2</v>
      </c>
      <c r="B13" s="723" t="s">
        <v>111</v>
      </c>
      <c r="C13" s="724"/>
      <c r="D13" s="724"/>
      <c r="E13" s="724"/>
      <c r="F13" s="724"/>
      <c r="G13" s="724">
        <v>18</v>
      </c>
      <c r="H13" s="724"/>
      <c r="I13" s="724">
        <v>20</v>
      </c>
      <c r="J13" s="724"/>
      <c r="K13" s="725"/>
      <c r="L13" s="725"/>
      <c r="M13" s="725"/>
      <c r="N13" s="725"/>
      <c r="O13" s="725">
        <v>20</v>
      </c>
      <c r="P13" s="725"/>
      <c r="Q13" s="725">
        <v>18</v>
      </c>
      <c r="R13" s="725"/>
      <c r="S13" s="724"/>
      <c r="T13" s="724"/>
      <c r="U13" s="724">
        <v>20</v>
      </c>
      <c r="V13" s="724"/>
      <c r="W13" s="724">
        <v>20</v>
      </c>
      <c r="X13" s="724"/>
      <c r="Y13" s="724">
        <v>15</v>
      </c>
      <c r="Z13" s="724"/>
      <c r="AA13" s="724">
        <v>15</v>
      </c>
      <c r="AB13" s="724"/>
      <c r="AC13" s="724">
        <v>20</v>
      </c>
      <c r="AD13" s="724"/>
      <c r="AE13" s="724"/>
      <c r="AF13" s="724"/>
      <c r="AG13" s="725">
        <v>18</v>
      </c>
      <c r="AH13" s="725"/>
      <c r="AI13" s="725"/>
      <c r="AJ13" s="725"/>
      <c r="AK13" s="725"/>
      <c r="AL13" s="725"/>
      <c r="AM13" s="725">
        <v>14</v>
      </c>
      <c r="AN13" s="725"/>
      <c r="AO13" s="725">
        <v>9</v>
      </c>
      <c r="AP13" s="725"/>
      <c r="AQ13" s="725"/>
      <c r="AR13" s="725">
        <v>15</v>
      </c>
      <c r="AS13" s="725"/>
      <c r="AT13" s="725">
        <v>15</v>
      </c>
      <c r="AU13" s="725"/>
      <c r="AV13" s="725">
        <v>18</v>
      </c>
      <c r="AW13" s="725"/>
      <c r="AX13" s="725">
        <v>18</v>
      </c>
      <c r="AY13" s="788">
        <f t="shared" ref="AY13:AY21" si="0">SUM(C13:AX13)</f>
        <v>273</v>
      </c>
    </row>
    <row r="14" spans="1:51" s="8" customFormat="1" ht="16.5" customHeight="1" x14ac:dyDescent="0.3">
      <c r="A14" s="786">
        <v>3</v>
      </c>
      <c r="B14" s="726" t="s">
        <v>134</v>
      </c>
      <c r="C14" s="724">
        <v>16</v>
      </c>
      <c r="D14" s="724"/>
      <c r="E14" s="724"/>
      <c r="F14" s="724"/>
      <c r="G14" s="724"/>
      <c r="H14" s="724"/>
      <c r="I14" s="724">
        <v>18</v>
      </c>
      <c r="J14" s="724"/>
      <c r="K14" s="727">
        <v>20</v>
      </c>
      <c r="L14" s="727"/>
      <c r="M14" s="727"/>
      <c r="N14" s="727"/>
      <c r="O14" s="727"/>
      <c r="P14" s="727"/>
      <c r="Q14" s="727">
        <v>20</v>
      </c>
      <c r="R14" s="727"/>
      <c r="S14" s="724">
        <v>20</v>
      </c>
      <c r="T14" s="724"/>
      <c r="U14" s="724">
        <v>16</v>
      </c>
      <c r="V14" s="724"/>
      <c r="W14" s="724">
        <v>16</v>
      </c>
      <c r="X14" s="724"/>
      <c r="Y14" s="724"/>
      <c r="Z14" s="724"/>
      <c r="AA14" s="724">
        <v>20</v>
      </c>
      <c r="AB14" s="724">
        <v>16</v>
      </c>
      <c r="AC14" s="724"/>
      <c r="AD14" s="724"/>
      <c r="AE14" s="724"/>
      <c r="AF14" s="724"/>
      <c r="AG14" s="727">
        <v>16</v>
      </c>
      <c r="AH14" s="727">
        <v>20</v>
      </c>
      <c r="AI14" s="727"/>
      <c r="AJ14" s="727">
        <v>18</v>
      </c>
      <c r="AK14" s="727"/>
      <c r="AL14" s="727"/>
      <c r="AM14" s="727"/>
      <c r="AN14" s="727"/>
      <c r="AO14" s="727">
        <v>14</v>
      </c>
      <c r="AP14" s="727"/>
      <c r="AQ14" s="727"/>
      <c r="AR14" s="727">
        <v>13</v>
      </c>
      <c r="AS14" s="727"/>
      <c r="AT14" s="727">
        <v>14</v>
      </c>
      <c r="AU14" s="727"/>
      <c r="AV14" s="727"/>
      <c r="AW14" s="727"/>
      <c r="AX14" s="727"/>
      <c r="AY14" s="788">
        <f t="shared" si="0"/>
        <v>257</v>
      </c>
    </row>
    <row r="15" spans="1:51" s="8" customFormat="1" ht="16.5" customHeight="1" x14ac:dyDescent="0.3">
      <c r="A15" s="786">
        <v>4</v>
      </c>
      <c r="B15" s="728" t="s">
        <v>133</v>
      </c>
      <c r="C15" s="724"/>
      <c r="D15" s="724"/>
      <c r="E15" s="724">
        <v>20</v>
      </c>
      <c r="F15" s="724"/>
      <c r="G15" s="724"/>
      <c r="H15" s="724"/>
      <c r="I15" s="724">
        <v>14</v>
      </c>
      <c r="J15" s="724"/>
      <c r="K15" s="727"/>
      <c r="L15" s="727"/>
      <c r="M15" s="727"/>
      <c r="N15" s="727"/>
      <c r="O15" s="727"/>
      <c r="P15" s="727"/>
      <c r="Q15" s="727"/>
      <c r="R15" s="727"/>
      <c r="S15" s="724">
        <v>18</v>
      </c>
      <c r="T15" s="724"/>
      <c r="U15" s="724"/>
      <c r="V15" s="724"/>
      <c r="W15" s="724">
        <v>18</v>
      </c>
      <c r="X15" s="724"/>
      <c r="Y15" s="724"/>
      <c r="Z15" s="724"/>
      <c r="AA15" s="724">
        <v>18</v>
      </c>
      <c r="AB15" s="724"/>
      <c r="AC15" s="724"/>
      <c r="AD15" s="724"/>
      <c r="AE15" s="724"/>
      <c r="AF15" s="724"/>
      <c r="AG15" s="727"/>
      <c r="AH15" s="727">
        <v>18</v>
      </c>
      <c r="AI15" s="727"/>
      <c r="AJ15" s="727"/>
      <c r="AK15" s="727"/>
      <c r="AL15" s="727"/>
      <c r="AM15" s="727">
        <v>18</v>
      </c>
      <c r="AN15" s="727"/>
      <c r="AO15" s="727">
        <v>12</v>
      </c>
      <c r="AP15" s="727"/>
      <c r="AQ15" s="727"/>
      <c r="AR15" s="727">
        <v>11</v>
      </c>
      <c r="AS15" s="727"/>
      <c r="AT15" s="727"/>
      <c r="AU15" s="727"/>
      <c r="AV15" s="727">
        <v>20</v>
      </c>
      <c r="AW15" s="727"/>
      <c r="AX15" s="727"/>
      <c r="AY15" s="788">
        <f t="shared" si="0"/>
        <v>167</v>
      </c>
    </row>
    <row r="16" spans="1:51" s="8" customFormat="1" ht="16.5" customHeight="1" x14ac:dyDescent="0.3">
      <c r="A16" s="786">
        <v>5</v>
      </c>
      <c r="B16" s="723" t="s">
        <v>223</v>
      </c>
      <c r="C16" s="724"/>
      <c r="D16" s="724"/>
      <c r="E16" s="724"/>
      <c r="F16" s="724"/>
      <c r="G16" s="724"/>
      <c r="H16" s="724"/>
      <c r="I16" s="724"/>
      <c r="J16" s="724"/>
      <c r="K16" s="725"/>
      <c r="L16" s="725"/>
      <c r="M16" s="725"/>
      <c r="N16" s="725"/>
      <c r="O16" s="725"/>
      <c r="P16" s="725"/>
      <c r="Q16" s="725"/>
      <c r="R16" s="725"/>
      <c r="S16" s="724"/>
      <c r="T16" s="724"/>
      <c r="U16" s="724"/>
      <c r="V16" s="724"/>
      <c r="W16" s="724"/>
      <c r="X16" s="724"/>
      <c r="Y16" s="724"/>
      <c r="Z16" s="724"/>
      <c r="AA16" s="724"/>
      <c r="AB16" s="724"/>
      <c r="AC16" s="724">
        <v>16</v>
      </c>
      <c r="AD16" s="724"/>
      <c r="AE16" s="724"/>
      <c r="AF16" s="724"/>
      <c r="AG16" s="725">
        <v>15</v>
      </c>
      <c r="AH16" s="725"/>
      <c r="AI16" s="725"/>
      <c r="AJ16" s="725">
        <v>16</v>
      </c>
      <c r="AK16" s="725"/>
      <c r="AL16" s="725"/>
      <c r="AM16" s="725">
        <v>16</v>
      </c>
      <c r="AN16" s="725">
        <v>15</v>
      </c>
      <c r="AO16" s="725"/>
      <c r="AP16" s="725"/>
      <c r="AQ16" s="725"/>
      <c r="AR16" s="725">
        <v>18</v>
      </c>
      <c r="AS16" s="725"/>
      <c r="AT16" s="725">
        <v>20</v>
      </c>
      <c r="AU16" s="725"/>
      <c r="AV16" s="725"/>
      <c r="AW16" s="725"/>
      <c r="AX16" s="725"/>
      <c r="AY16" s="788">
        <f>SUM(C16:AX16)</f>
        <v>116</v>
      </c>
    </row>
    <row r="17" spans="1:51" s="8" customFormat="1" ht="16.5" customHeight="1" x14ac:dyDescent="0.3">
      <c r="A17" s="786">
        <v>6</v>
      </c>
      <c r="B17" s="728" t="s">
        <v>131</v>
      </c>
      <c r="C17" s="724"/>
      <c r="D17" s="724"/>
      <c r="E17" s="724">
        <v>18</v>
      </c>
      <c r="F17" s="724"/>
      <c r="G17" s="724"/>
      <c r="H17" s="724"/>
      <c r="I17" s="724"/>
      <c r="J17" s="724"/>
      <c r="K17" s="727">
        <v>18</v>
      </c>
      <c r="L17" s="727"/>
      <c r="M17" s="727"/>
      <c r="N17" s="727"/>
      <c r="O17" s="727"/>
      <c r="P17" s="727"/>
      <c r="Q17" s="727"/>
      <c r="R17" s="727"/>
      <c r="S17" s="724"/>
      <c r="T17" s="724"/>
      <c r="U17" s="724"/>
      <c r="V17" s="724"/>
      <c r="W17" s="724"/>
      <c r="X17" s="724"/>
      <c r="Y17" s="724">
        <v>20</v>
      </c>
      <c r="Z17" s="724"/>
      <c r="AA17" s="724"/>
      <c r="AB17" s="724"/>
      <c r="AC17" s="724"/>
      <c r="AD17" s="724"/>
      <c r="AE17" s="724"/>
      <c r="AF17" s="724"/>
      <c r="AG17" s="727"/>
      <c r="AH17" s="727"/>
      <c r="AI17" s="727"/>
      <c r="AJ17" s="727"/>
      <c r="AK17" s="727"/>
      <c r="AL17" s="727"/>
      <c r="AM17" s="727"/>
      <c r="AN17" s="727"/>
      <c r="AO17" s="727">
        <v>16</v>
      </c>
      <c r="AP17" s="727"/>
      <c r="AQ17" s="727"/>
      <c r="AR17" s="727"/>
      <c r="AS17" s="727"/>
      <c r="AT17" s="727">
        <v>12</v>
      </c>
      <c r="AU17" s="727"/>
      <c r="AV17" s="727">
        <v>13</v>
      </c>
      <c r="AW17" s="727">
        <v>12</v>
      </c>
      <c r="AX17" s="727"/>
      <c r="AY17" s="788">
        <f t="shared" si="0"/>
        <v>109</v>
      </c>
    </row>
    <row r="18" spans="1:51" s="8" customFormat="1" ht="16.5" customHeight="1" x14ac:dyDescent="0.3">
      <c r="A18" s="786">
        <v>7</v>
      </c>
      <c r="B18" s="728" t="s">
        <v>132</v>
      </c>
      <c r="C18" s="724">
        <v>12</v>
      </c>
      <c r="D18" s="724"/>
      <c r="E18" s="724"/>
      <c r="F18" s="724"/>
      <c r="G18" s="724">
        <v>20</v>
      </c>
      <c r="H18" s="724"/>
      <c r="I18" s="724"/>
      <c r="J18" s="724"/>
      <c r="K18" s="727"/>
      <c r="L18" s="727"/>
      <c r="M18" s="727"/>
      <c r="N18" s="727"/>
      <c r="O18" s="727"/>
      <c r="P18" s="727"/>
      <c r="Q18" s="727"/>
      <c r="R18" s="727"/>
      <c r="S18" s="724"/>
      <c r="T18" s="724"/>
      <c r="U18" s="724"/>
      <c r="V18" s="724"/>
      <c r="W18" s="724"/>
      <c r="X18" s="724"/>
      <c r="Y18" s="724"/>
      <c r="Z18" s="724"/>
      <c r="AA18" s="724"/>
      <c r="AB18" s="724"/>
      <c r="AC18" s="724"/>
      <c r="AD18" s="724"/>
      <c r="AE18" s="724"/>
      <c r="AF18" s="724"/>
      <c r="AG18" s="727"/>
      <c r="AH18" s="727"/>
      <c r="AI18" s="727"/>
      <c r="AJ18" s="727">
        <v>13</v>
      </c>
      <c r="AK18" s="727"/>
      <c r="AL18" s="727"/>
      <c r="AM18" s="727"/>
      <c r="AN18" s="727"/>
      <c r="AO18" s="727"/>
      <c r="AP18" s="727"/>
      <c r="AQ18" s="727"/>
      <c r="AR18" s="727">
        <v>10</v>
      </c>
      <c r="AS18" s="727"/>
      <c r="AT18" s="727">
        <v>16</v>
      </c>
      <c r="AU18" s="727">
        <v>13</v>
      </c>
      <c r="AV18" s="727">
        <v>14</v>
      </c>
      <c r="AW18" s="727"/>
      <c r="AX18" s="727"/>
      <c r="AY18" s="788">
        <f t="shared" si="0"/>
        <v>98</v>
      </c>
    </row>
    <row r="19" spans="1:51" s="8" customFormat="1" ht="16.5" customHeight="1" x14ac:dyDescent="0.3">
      <c r="A19" s="786">
        <v>8</v>
      </c>
      <c r="B19" s="728" t="s">
        <v>123</v>
      </c>
      <c r="C19" s="724">
        <v>14</v>
      </c>
      <c r="D19" s="724"/>
      <c r="E19" s="724"/>
      <c r="F19" s="724"/>
      <c r="G19" s="724"/>
      <c r="H19" s="724"/>
      <c r="I19" s="724"/>
      <c r="J19" s="724"/>
      <c r="K19" s="725"/>
      <c r="L19" s="725"/>
      <c r="M19" s="725"/>
      <c r="N19" s="725"/>
      <c r="O19" s="725"/>
      <c r="P19" s="725"/>
      <c r="Q19" s="725"/>
      <c r="R19" s="725"/>
      <c r="S19" s="724"/>
      <c r="T19" s="724"/>
      <c r="U19" s="724"/>
      <c r="V19" s="724"/>
      <c r="W19" s="724"/>
      <c r="X19" s="724"/>
      <c r="Y19" s="724"/>
      <c r="Z19" s="724"/>
      <c r="AA19" s="724"/>
      <c r="AB19" s="724"/>
      <c r="AC19" s="724"/>
      <c r="AD19" s="724"/>
      <c r="AE19" s="724">
        <v>20</v>
      </c>
      <c r="AF19" s="724"/>
      <c r="AG19" s="725"/>
      <c r="AH19" s="725"/>
      <c r="AI19" s="725"/>
      <c r="AJ19" s="725">
        <v>20</v>
      </c>
      <c r="AK19" s="725"/>
      <c r="AL19" s="725"/>
      <c r="AM19" s="725"/>
      <c r="AN19" s="725"/>
      <c r="AO19" s="725">
        <v>15</v>
      </c>
      <c r="AP19" s="725">
        <v>8</v>
      </c>
      <c r="AQ19" s="725"/>
      <c r="AR19" s="725">
        <v>14</v>
      </c>
      <c r="AS19" s="725"/>
      <c r="AT19" s="725"/>
      <c r="AU19" s="725"/>
      <c r="AV19" s="725"/>
      <c r="AW19" s="725"/>
      <c r="AX19" s="725"/>
      <c r="AY19" s="788">
        <f>SUM(C19:AX19)</f>
        <v>91</v>
      </c>
    </row>
    <row r="20" spans="1:51" s="8" customFormat="1" ht="16.5" customHeight="1" x14ac:dyDescent="0.3">
      <c r="A20" s="786">
        <v>9</v>
      </c>
      <c r="B20" s="728" t="s">
        <v>112</v>
      </c>
      <c r="C20" s="724">
        <v>20</v>
      </c>
      <c r="D20" s="724"/>
      <c r="E20" s="724"/>
      <c r="F20" s="724"/>
      <c r="G20" s="724"/>
      <c r="H20" s="724"/>
      <c r="I20" s="724"/>
      <c r="J20" s="724"/>
      <c r="K20" s="727"/>
      <c r="L20" s="727"/>
      <c r="M20" s="727"/>
      <c r="N20" s="727"/>
      <c r="O20" s="727"/>
      <c r="P20" s="727"/>
      <c r="Q20" s="727"/>
      <c r="R20" s="727"/>
      <c r="S20" s="727"/>
      <c r="T20" s="727"/>
      <c r="U20" s="727"/>
      <c r="V20" s="727"/>
      <c r="W20" s="727"/>
      <c r="X20" s="727"/>
      <c r="Y20" s="727">
        <v>16</v>
      </c>
      <c r="Z20" s="727"/>
      <c r="AA20" s="727"/>
      <c r="AB20" s="727"/>
      <c r="AC20" s="727"/>
      <c r="AD20" s="727"/>
      <c r="AE20" s="727"/>
      <c r="AF20" s="727"/>
      <c r="AG20" s="727"/>
      <c r="AH20" s="727"/>
      <c r="AI20" s="727"/>
      <c r="AJ20" s="727"/>
      <c r="AK20" s="727"/>
      <c r="AL20" s="727"/>
      <c r="AM20" s="727">
        <v>20</v>
      </c>
      <c r="AN20" s="727"/>
      <c r="AO20" s="727">
        <v>18</v>
      </c>
      <c r="AP20" s="727"/>
      <c r="AQ20" s="727"/>
      <c r="AR20" s="727"/>
      <c r="AS20" s="727"/>
      <c r="AT20" s="727"/>
      <c r="AU20" s="727"/>
      <c r="AV20" s="727"/>
      <c r="AW20" s="727"/>
      <c r="AX20" s="727"/>
      <c r="AY20" s="788">
        <f t="shared" si="0"/>
        <v>74</v>
      </c>
    </row>
    <row r="21" spans="1:51" s="8" customFormat="1" ht="16.5" customHeight="1" thickBot="1" x14ac:dyDescent="0.35">
      <c r="A21" s="787">
        <v>10</v>
      </c>
      <c r="B21" s="729" t="s">
        <v>282</v>
      </c>
      <c r="C21" s="730">
        <v>18</v>
      </c>
      <c r="D21" s="730"/>
      <c r="E21" s="730"/>
      <c r="F21" s="730"/>
      <c r="G21" s="730"/>
      <c r="H21" s="730"/>
      <c r="I21" s="730"/>
      <c r="J21" s="730"/>
      <c r="K21" s="731"/>
      <c r="L21" s="731"/>
      <c r="M21" s="731"/>
      <c r="N21" s="731"/>
      <c r="O21" s="731"/>
      <c r="P21" s="731"/>
      <c r="Q21" s="731"/>
      <c r="R21" s="731"/>
      <c r="S21" s="730"/>
      <c r="T21" s="730"/>
      <c r="U21" s="730"/>
      <c r="V21" s="730"/>
      <c r="W21" s="730"/>
      <c r="X21" s="730"/>
      <c r="Y21" s="730"/>
      <c r="Z21" s="730"/>
      <c r="AA21" s="730"/>
      <c r="AB21" s="730"/>
      <c r="AC21" s="730"/>
      <c r="AD21" s="730"/>
      <c r="AE21" s="730"/>
      <c r="AF21" s="730"/>
      <c r="AG21" s="731"/>
      <c r="AH21" s="731"/>
      <c r="AI21" s="731"/>
      <c r="AJ21" s="731"/>
      <c r="AK21" s="731"/>
      <c r="AL21" s="731"/>
      <c r="AM21" s="731"/>
      <c r="AN21" s="731"/>
      <c r="AO21" s="731"/>
      <c r="AP21" s="731"/>
      <c r="AQ21" s="731"/>
      <c r="AR21" s="731"/>
      <c r="AS21" s="731"/>
      <c r="AT21" s="731"/>
      <c r="AU21" s="731"/>
      <c r="AV21" s="731"/>
      <c r="AW21" s="731"/>
      <c r="AX21" s="731"/>
      <c r="AY21" s="789">
        <f t="shared" si="0"/>
        <v>18</v>
      </c>
    </row>
    <row r="22" spans="1:51" s="8" customFormat="1" ht="16.5" customHeight="1" x14ac:dyDescent="0.3">
      <c r="A22" s="90"/>
      <c r="B22" s="90"/>
      <c r="C22" s="90"/>
      <c r="D22" s="90"/>
      <c r="E22" s="201"/>
      <c r="F22" s="201"/>
      <c r="G22" s="201"/>
      <c r="H22" s="90"/>
      <c r="I22" s="90"/>
      <c r="J22" s="90"/>
      <c r="K22" s="201"/>
      <c r="L22" s="201"/>
      <c r="M22" s="90"/>
      <c r="N22" s="201"/>
      <c r="O22" s="90"/>
      <c r="P22" s="90"/>
      <c r="Q22" s="201"/>
      <c r="R22" s="90"/>
      <c r="S22" s="201"/>
      <c r="T22" s="201"/>
      <c r="U22" s="90"/>
      <c r="V22" s="201"/>
      <c r="W22" s="90"/>
      <c r="X22" s="90"/>
      <c r="Y22" s="90"/>
      <c r="Z22" s="90"/>
      <c r="AA22" s="90"/>
      <c r="AB22" s="90"/>
      <c r="AC22" s="201"/>
      <c r="AD22" s="201"/>
      <c r="AE22" s="201"/>
      <c r="AF22" s="90"/>
      <c r="AG22" s="201"/>
      <c r="AH22" s="201"/>
      <c r="AI22" s="201"/>
      <c r="AJ22" s="90"/>
      <c r="AK22" s="90"/>
      <c r="AL22" s="90"/>
      <c r="AM22" s="201"/>
      <c r="AN22" s="201"/>
      <c r="AO22" s="90"/>
      <c r="AP22" s="90"/>
      <c r="AQ22" s="90"/>
      <c r="AR22" s="201"/>
      <c r="AS22" s="90"/>
      <c r="AT22" s="201"/>
      <c r="AU22" s="90"/>
      <c r="AV22" s="201"/>
      <c r="AW22" s="201"/>
      <c r="AX22" s="90"/>
      <c r="AY22" s="90"/>
    </row>
    <row r="23" spans="1:51" s="90" customFormat="1" ht="16.5" customHeight="1" x14ac:dyDescent="0.3">
      <c r="A23" s="103"/>
      <c r="B23" s="91" t="s">
        <v>16</v>
      </c>
      <c r="C23" s="91"/>
      <c r="D23" s="91"/>
      <c r="E23" s="91"/>
      <c r="F23" s="346"/>
      <c r="G23" s="91"/>
      <c r="J23" s="103"/>
      <c r="K23" s="103"/>
      <c r="L23" s="103"/>
      <c r="M23" s="103"/>
      <c r="N23" s="103"/>
      <c r="O23" s="103"/>
      <c r="P23" s="345" t="str">
        <f>'ДЦ 63'!$I$22</f>
        <v>Ческис О.И., 1К (Пермский край)</v>
      </c>
      <c r="Q23" s="103"/>
      <c r="U23" s="103"/>
      <c r="W23" s="103"/>
      <c r="AB23" s="103"/>
      <c r="AC23" s="103"/>
      <c r="AD23" s="103"/>
      <c r="AE23" s="103"/>
      <c r="AF23" s="103"/>
      <c r="AG23" s="103"/>
      <c r="AH23" s="103"/>
      <c r="AJ23" s="103"/>
      <c r="AK23" s="103"/>
      <c r="AL23" s="103"/>
      <c r="AM23" s="103"/>
      <c r="AO23" s="103"/>
      <c r="AW23" s="103"/>
    </row>
    <row r="24" spans="1:51" s="90" customFormat="1" ht="19.5" customHeight="1" x14ac:dyDescent="0.3">
      <c r="A24" s="103"/>
      <c r="B24" s="91"/>
      <c r="C24" s="91"/>
      <c r="D24" s="91"/>
      <c r="E24" s="91"/>
      <c r="F24" s="346"/>
      <c r="G24" s="91"/>
      <c r="J24" s="103"/>
      <c r="K24" s="103"/>
      <c r="L24" s="103"/>
      <c r="M24" s="103"/>
      <c r="N24" s="103"/>
      <c r="O24" s="103"/>
      <c r="P24" s="345"/>
      <c r="Q24" s="103"/>
      <c r="U24" s="103"/>
      <c r="W24" s="103"/>
      <c r="AB24" s="103"/>
      <c r="AC24" s="103"/>
      <c r="AD24" s="103"/>
      <c r="AE24" s="103"/>
      <c r="AF24" s="103"/>
      <c r="AG24" s="103"/>
      <c r="AH24" s="103"/>
      <c r="AJ24" s="103"/>
      <c r="AK24" s="103"/>
      <c r="AL24" s="103"/>
      <c r="AM24" s="103"/>
      <c r="AO24" s="103"/>
      <c r="AW24" s="103"/>
    </row>
    <row r="25" spans="1:51" s="90" customFormat="1" ht="16.5" customHeight="1" x14ac:dyDescent="0.3">
      <c r="A25" s="103"/>
      <c r="B25" s="91" t="s">
        <v>17</v>
      </c>
      <c r="C25" s="91"/>
      <c r="D25" s="91"/>
      <c r="E25" s="91"/>
      <c r="F25" s="346"/>
      <c r="G25" s="91"/>
      <c r="J25" s="103"/>
      <c r="K25" s="103"/>
      <c r="L25" s="103"/>
      <c r="M25" s="103"/>
      <c r="N25" s="103"/>
      <c r="O25" s="103"/>
      <c r="P25" s="346" t="str">
        <f>'ДЦ 63'!$I$24</f>
        <v>Паклина М.В., ВК (Пермский край)</v>
      </c>
      <c r="Q25" s="103"/>
      <c r="U25" s="103"/>
      <c r="W25" s="103"/>
      <c r="AB25" s="103"/>
      <c r="AC25" s="103"/>
      <c r="AD25" s="103"/>
      <c r="AE25" s="103"/>
      <c r="AF25" s="103"/>
      <c r="AG25" s="103"/>
      <c r="AH25" s="103"/>
      <c r="AJ25" s="103"/>
      <c r="AK25" s="103"/>
      <c r="AL25" s="103"/>
      <c r="AM25" s="103"/>
      <c r="AO25" s="103"/>
      <c r="AW25" s="103"/>
    </row>
    <row r="26" spans="1:51" s="90" customFormat="1" ht="16.5" customHeight="1" x14ac:dyDescent="0.3">
      <c r="A26" s="103"/>
      <c r="J26" s="103"/>
      <c r="K26" s="103"/>
      <c r="L26" s="103"/>
      <c r="M26" s="103"/>
      <c r="N26" s="103"/>
      <c r="O26" s="103"/>
      <c r="Q26" s="103"/>
      <c r="U26" s="103"/>
      <c r="W26" s="103"/>
      <c r="AB26" s="103"/>
      <c r="AC26" s="103"/>
      <c r="AD26" s="103"/>
      <c r="AE26" s="103"/>
      <c r="AF26" s="103"/>
      <c r="AG26" s="103"/>
      <c r="AH26" s="103"/>
      <c r="AJ26" s="103"/>
      <c r="AK26" s="103"/>
      <c r="AL26" s="103"/>
      <c r="AM26" s="103"/>
      <c r="AO26" s="103"/>
      <c r="AW26" s="103"/>
    </row>
    <row r="27" spans="1:51" s="90" customFormat="1" ht="16.5" customHeight="1" x14ac:dyDescent="0.3">
      <c r="A27" s="103"/>
      <c r="B27" s="90" t="s">
        <v>89</v>
      </c>
      <c r="C27" s="91"/>
      <c r="D27" s="91"/>
      <c r="E27" s="91"/>
      <c r="F27" s="91"/>
      <c r="J27" s="103"/>
      <c r="K27" s="103"/>
      <c r="L27" s="103"/>
      <c r="M27" s="103"/>
      <c r="N27" s="103"/>
      <c r="O27" s="103"/>
      <c r="P27" s="90" t="str">
        <f>'ДЦ 63'!$I$26</f>
        <v>Паклин П.А., ВК (Пермский край)</v>
      </c>
      <c r="Q27" s="103"/>
      <c r="U27" s="103"/>
      <c r="W27" s="103"/>
      <c r="AB27" s="103"/>
      <c r="AC27" s="103"/>
      <c r="AD27" s="103"/>
      <c r="AE27" s="103"/>
      <c r="AF27" s="103"/>
      <c r="AG27" s="103"/>
      <c r="AH27" s="103"/>
      <c r="AJ27" s="103"/>
      <c r="AK27" s="103"/>
      <c r="AL27" s="103"/>
      <c r="AM27" s="103"/>
      <c r="AO27" s="103"/>
      <c r="AW27" s="103"/>
    </row>
    <row r="28" spans="1:51" ht="16.5" customHeight="1" x14ac:dyDescent="0.3">
      <c r="A28" s="90"/>
      <c r="B28" s="90"/>
      <c r="C28" s="91"/>
      <c r="D28" s="90"/>
      <c r="E28" s="90"/>
      <c r="F28" s="90"/>
      <c r="G28" s="90"/>
      <c r="J28" s="90"/>
      <c r="K28" s="201"/>
      <c r="L28" s="201"/>
      <c r="M28" s="348"/>
      <c r="N28" s="201"/>
      <c r="O28" s="348"/>
      <c r="P28" s="91"/>
      <c r="Q28" s="348"/>
      <c r="R28" s="90"/>
      <c r="S28" s="201"/>
      <c r="T28" s="201"/>
      <c r="U28" s="90"/>
      <c r="V28" s="201"/>
      <c r="W28" s="90"/>
      <c r="X28" s="90"/>
      <c r="Y28" s="90"/>
      <c r="Z28" s="90"/>
      <c r="AA28" s="90"/>
      <c r="AB28" s="90"/>
      <c r="AC28" s="201"/>
      <c r="AD28" s="201"/>
      <c r="AE28" s="201"/>
      <c r="AF28" s="348"/>
      <c r="AG28" s="201"/>
      <c r="AH28" s="201"/>
      <c r="AI28" s="201"/>
      <c r="AJ28" s="90"/>
      <c r="AK28" s="90"/>
      <c r="AL28" s="90"/>
      <c r="AM28" s="201"/>
      <c r="AN28" s="201"/>
      <c r="AO28" s="90"/>
      <c r="AP28" s="90"/>
      <c r="AQ28" s="90"/>
      <c r="AR28" s="201"/>
      <c r="AS28" s="90"/>
      <c r="AT28" s="201"/>
      <c r="AU28" s="90"/>
      <c r="AV28" s="201"/>
      <c r="AW28" s="201"/>
      <c r="AX28" s="90"/>
      <c r="AY28" s="342"/>
    </row>
    <row r="29" spans="1:51" ht="13" x14ac:dyDescent="0.3">
      <c r="B29" s="90" t="s">
        <v>18</v>
      </c>
      <c r="C29" s="91"/>
      <c r="D29" s="90"/>
      <c r="E29" s="90"/>
      <c r="F29" s="90"/>
      <c r="G29" s="90"/>
      <c r="P29" s="91" t="str">
        <f>'ДЦ 63'!$I$28</f>
        <v>Мошев Д.И., 1К (Пермский край)</v>
      </c>
      <c r="Q29" s="353"/>
    </row>
  </sheetData>
  <sheetProtection selectLockedCells="1" selectUnlockedCells="1"/>
  <autoFilter ref="A10:AY21">
    <filterColumn colId="2" showButton="0"/>
    <filterColumn colId="3" showButton="0"/>
    <filterColumn colId="4" showButton="0"/>
    <filterColumn colId="5" hiddenButton="1" showButton="0"/>
    <filterColumn colId="6" hiddenButton="1" showButton="0"/>
    <filterColumn colId="7" hiddenButton="1" showButton="0"/>
    <filterColumn colId="8" hiddenButton="1" showButton="0"/>
    <filterColumn colId="10" showButton="0"/>
    <filterColumn colId="11" hiddenButton="1" showButton="0"/>
    <filterColumn colId="12" hiddenButton="1" showButton="0"/>
    <filterColumn colId="13" hiddenButton="1" showButton="0"/>
    <filterColumn colId="14" hiddenButton="1" showButton="0"/>
    <filterColumn colId="15" showButton="0"/>
    <filterColumn colId="16" showButton="0"/>
    <filterColumn colId="18" showButton="0"/>
    <filterColumn colId="19" hiddenButton="1" showButton="0"/>
    <filterColumn colId="20" hiddenButton="1" showButton="0"/>
    <filterColumn colId="21" hiddenButton="1" showButton="0"/>
    <filterColumn colId="22" hiddenButton="1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hiddenButton="1" showButton="0"/>
    <filterColumn colId="30" showButton="0"/>
    <filterColumn colId="31" hiddenButton="1" showButton="0"/>
    <filterColumn colId="32" showButton="0"/>
    <filterColumn colId="33" showButton="0"/>
    <filterColumn colId="34" hiddenButton="1" showButton="0"/>
    <filterColumn colId="35" hiddenButton="1" showButton="0"/>
    <filterColumn colId="36" hiddenButton="1" showButton="0"/>
    <filterColumn colId="37" showButton="0"/>
    <filterColumn colId="38" showButton="0"/>
    <filterColumn colId="39" hiddenButton="1" showButton="0"/>
    <filterColumn colId="40" hiddenButton="1" showButton="0"/>
    <filterColumn colId="41" hiddenButton="1" showButton="0"/>
    <filterColumn colId="42" hiddenButton="1" showButton="0"/>
    <filterColumn colId="43" showButton="0"/>
    <filterColumn colId="44" hiddenButton="1" showButton="0"/>
    <filterColumn colId="45" showButton="0"/>
    <filterColumn colId="46" showButton="0"/>
    <filterColumn colId="47" showButton="0"/>
    <filterColumn colId="48" hiddenButton="1" showButton="0"/>
    <filterColumn colId="49" showButton="0"/>
    <sortState ref="A13:AQ20">
      <sortCondition descending="1" ref="S10:S20"/>
    </sortState>
  </autoFilter>
  <sortState ref="B12:AY21">
    <sortCondition descending="1" ref="AY12:AY21"/>
  </sortState>
  <mergeCells count="43">
    <mergeCell ref="AH11:AI11"/>
    <mergeCell ref="AM11:AN11"/>
    <mergeCell ref="AO11:AQ11"/>
    <mergeCell ref="AR11:AS11"/>
    <mergeCell ref="AT11:AU11"/>
    <mergeCell ref="AJ11:AL11"/>
    <mergeCell ref="AH10:AW10"/>
    <mergeCell ref="AX10:AX11"/>
    <mergeCell ref="AY10:AY11"/>
    <mergeCell ref="C11:D11"/>
    <mergeCell ref="E11:F11"/>
    <mergeCell ref="G11:H11"/>
    <mergeCell ref="I11:J11"/>
    <mergeCell ref="K11:L11"/>
    <mergeCell ref="M11:N11"/>
    <mergeCell ref="O11:P11"/>
    <mergeCell ref="AG10:AG11"/>
    <mergeCell ref="Y11:Z11"/>
    <mergeCell ref="AA11:AB11"/>
    <mergeCell ref="AC11:AD11"/>
    <mergeCell ref="AE11:AF11"/>
    <mergeCell ref="AV11:AW11"/>
    <mergeCell ref="A10:A11"/>
    <mergeCell ref="B10:B11"/>
    <mergeCell ref="C10:J10"/>
    <mergeCell ref="K10:R10"/>
    <mergeCell ref="S10:AF10"/>
    <mergeCell ref="Q11:R11"/>
    <mergeCell ref="S11:T11"/>
    <mergeCell ref="U11:V11"/>
    <mergeCell ref="W11:X11"/>
    <mergeCell ref="A7:C7"/>
    <mergeCell ref="J7:AM7"/>
    <mergeCell ref="A8:C8"/>
    <mergeCell ref="E9:X9"/>
    <mergeCell ref="Y9:Z9"/>
    <mergeCell ref="E8:AR8"/>
    <mergeCell ref="J6:AM6"/>
    <mergeCell ref="A1:AY1"/>
    <mergeCell ref="A2:AY2"/>
    <mergeCell ref="A5:Z5"/>
    <mergeCell ref="B3:AY3"/>
    <mergeCell ref="B4:AY4"/>
  </mergeCells>
  <printOptions horizontalCentered="1"/>
  <pageMargins left="0.19685039370078741" right="0.19685039370078741" top="1.0629921259842521" bottom="0.39370078740157483" header="0" footer="0"/>
  <pageSetup paperSize="9" scale="89" firstPageNumber="0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38"/>
  <sheetViews>
    <sheetView topLeftCell="A13" zoomScaleSheetLayoutView="120" workbookViewId="0">
      <selection activeCell="F21" sqref="F21"/>
    </sheetView>
  </sheetViews>
  <sheetFormatPr defaultColWidth="9.1796875" defaultRowHeight="13" x14ac:dyDescent="0.3"/>
  <cols>
    <col min="1" max="1" width="5.54296875" style="73" customWidth="1"/>
    <col min="2" max="2" width="18.1796875" style="228" customWidth="1"/>
    <col min="3" max="3" width="9.54296875" style="228" customWidth="1"/>
    <col min="4" max="4" width="19.81640625" style="228" customWidth="1"/>
    <col min="5" max="5" width="22.81640625" style="228" customWidth="1"/>
    <col min="6" max="6" width="12.1796875" style="73" customWidth="1"/>
    <col min="7" max="7" width="9.81640625" style="73" customWidth="1"/>
    <col min="8" max="8" width="19.81640625" style="73" customWidth="1"/>
    <col min="9" max="16384" width="9.1796875" style="73"/>
  </cols>
  <sheetData>
    <row r="1" spans="1:19" x14ac:dyDescent="0.25">
      <c r="A1" s="953" t="s">
        <v>114</v>
      </c>
      <c r="B1" s="953"/>
      <c r="C1" s="953"/>
      <c r="D1" s="953"/>
      <c r="E1" s="953"/>
      <c r="F1" s="953"/>
      <c r="G1" s="953"/>
      <c r="H1" s="259"/>
      <c r="I1" s="259"/>
      <c r="J1" s="259"/>
      <c r="K1" s="259"/>
      <c r="L1" s="259"/>
      <c r="M1" s="259"/>
      <c r="N1" s="259"/>
      <c r="O1" s="259"/>
      <c r="P1" s="259"/>
      <c r="Q1" s="260"/>
      <c r="R1" s="260"/>
    </row>
    <row r="2" spans="1:19" s="264" customFormat="1" x14ac:dyDescent="0.25">
      <c r="A2" s="953" t="s">
        <v>115</v>
      </c>
      <c r="B2" s="953"/>
      <c r="C2" s="953"/>
      <c r="D2" s="953"/>
      <c r="E2" s="953"/>
      <c r="F2" s="953"/>
      <c r="G2" s="953"/>
      <c r="H2" s="261"/>
      <c r="I2" s="261"/>
      <c r="J2" s="261"/>
      <c r="K2" s="261"/>
      <c r="L2" s="261"/>
      <c r="M2" s="261"/>
      <c r="N2" s="261"/>
      <c r="O2" s="261"/>
      <c r="P2" s="261"/>
      <c r="Q2" s="262"/>
      <c r="R2" s="262"/>
      <c r="S2" s="263"/>
    </row>
    <row r="3" spans="1:19" s="264" customFormat="1" ht="12.75" customHeight="1" x14ac:dyDescent="0.25">
      <c r="A3" s="119"/>
      <c r="B3" s="953" t="str">
        <f>'ДЦ 63'!$B$3:$Q$3</f>
        <v>Министерство физической культуры и спорта Пермского края</v>
      </c>
      <c r="C3" s="953"/>
      <c r="D3" s="953"/>
      <c r="E3" s="953"/>
      <c r="F3" s="953"/>
      <c r="G3" s="119"/>
      <c r="H3" s="259"/>
      <c r="I3" s="259"/>
      <c r="J3" s="259"/>
      <c r="K3" s="259"/>
      <c r="L3" s="259"/>
      <c r="M3" s="259"/>
      <c r="N3" s="259"/>
      <c r="O3" s="259"/>
      <c r="P3" s="259"/>
      <c r="Q3" s="265"/>
      <c r="R3" s="265"/>
      <c r="S3" s="263"/>
    </row>
    <row r="4" spans="1:19" s="264" customFormat="1" x14ac:dyDescent="0.25">
      <c r="A4" s="119"/>
      <c r="B4" s="953" t="str">
        <f>'ДЦ 63'!$B$4:$Q$4</f>
        <v>Региональное отделение общероссийской общественной организации "ВФГС в Пермском крае"</v>
      </c>
      <c r="C4" s="953"/>
      <c r="D4" s="953"/>
      <c r="E4" s="953"/>
      <c r="F4" s="953"/>
      <c r="G4" s="953"/>
      <c r="H4" s="259"/>
      <c r="I4" s="259"/>
      <c r="J4" s="259"/>
      <c r="K4" s="259"/>
      <c r="L4" s="259"/>
      <c r="M4" s="259"/>
      <c r="N4" s="259"/>
      <c r="O4" s="259"/>
      <c r="P4" s="259"/>
      <c r="Q4" s="262"/>
      <c r="R4" s="262"/>
      <c r="S4" s="263"/>
    </row>
    <row r="5" spans="1:19" s="264" customFormat="1" x14ac:dyDescent="0.3">
      <c r="A5" s="136"/>
      <c r="B5" s="136"/>
      <c r="C5" s="136"/>
      <c r="D5" s="136"/>
      <c r="E5" s="136"/>
      <c r="F5" s="136"/>
      <c r="G5" s="136"/>
      <c r="H5" s="70"/>
      <c r="I5" s="70"/>
      <c r="J5" s="70"/>
      <c r="K5" s="70"/>
      <c r="L5" s="70"/>
      <c r="M5" s="70"/>
      <c r="N5" s="70"/>
      <c r="O5" s="263"/>
      <c r="P5" s="263"/>
      <c r="Q5" s="263"/>
      <c r="R5" s="263"/>
      <c r="S5" s="263"/>
    </row>
    <row r="6" spans="1:19" s="264" customFormat="1" x14ac:dyDescent="0.3">
      <c r="A6" s="954" t="s">
        <v>128</v>
      </c>
      <c r="B6" s="954"/>
      <c r="C6" s="954"/>
      <c r="D6" s="954"/>
      <c r="E6" s="954"/>
      <c r="F6" s="954"/>
      <c r="G6" s="954"/>
      <c r="H6" s="266"/>
      <c r="I6" s="266"/>
      <c r="J6" s="266"/>
      <c r="K6" s="70"/>
      <c r="L6" s="70"/>
      <c r="M6" s="70"/>
      <c r="N6" s="70"/>
      <c r="O6" s="263"/>
      <c r="P6" s="263"/>
      <c r="Q6" s="263"/>
      <c r="R6" s="263"/>
      <c r="S6" s="263"/>
    </row>
    <row r="7" spans="1:19" s="264" customFormat="1" x14ac:dyDescent="0.3">
      <c r="A7" s="69"/>
      <c r="B7" s="69"/>
      <c r="C7" s="69"/>
      <c r="D7" s="69"/>
      <c r="E7" s="69"/>
      <c r="F7" s="69"/>
      <c r="G7" s="69"/>
      <c r="H7" s="266"/>
      <c r="I7" s="266"/>
      <c r="J7" s="266"/>
      <c r="K7" s="70"/>
      <c r="L7" s="70"/>
      <c r="M7" s="70"/>
      <c r="N7" s="70"/>
      <c r="O7" s="263"/>
      <c r="P7" s="263"/>
      <c r="Q7" s="263"/>
      <c r="R7" s="263"/>
      <c r="S7" s="263"/>
    </row>
    <row r="8" spans="1:19" s="264" customFormat="1" ht="16.5" customHeight="1" x14ac:dyDescent="0.3">
      <c r="A8" s="792" t="s">
        <v>366</v>
      </c>
      <c r="B8" s="792"/>
      <c r="C8" s="792"/>
      <c r="D8" s="69"/>
      <c r="E8" s="69"/>
      <c r="F8" s="69"/>
      <c r="G8" s="267"/>
      <c r="H8" s="266"/>
      <c r="I8" s="266"/>
      <c r="J8" s="266"/>
      <c r="K8" s="70"/>
      <c r="L8" s="70"/>
      <c r="M8" s="70"/>
      <c r="N8" s="70"/>
      <c r="O8" s="263"/>
      <c r="P8" s="263"/>
      <c r="Q8" s="263"/>
      <c r="R8" s="263"/>
      <c r="S8" s="263"/>
    </row>
    <row r="9" spans="1:19" s="264" customFormat="1" ht="17.25" customHeight="1" x14ac:dyDescent="0.3">
      <c r="A9" s="792" t="s">
        <v>367</v>
      </c>
      <c r="B9" s="792"/>
      <c r="C9" s="792"/>
      <c r="D9" s="69"/>
      <c r="E9" s="69"/>
      <c r="F9" s="69"/>
      <c r="G9" s="267"/>
      <c r="H9" s="266"/>
      <c r="I9" s="266"/>
      <c r="J9" s="266"/>
      <c r="K9" s="70"/>
      <c r="L9" s="70"/>
      <c r="M9" s="70"/>
      <c r="N9" s="70"/>
      <c r="O9" s="263"/>
      <c r="P9" s="263"/>
      <c r="Q9" s="263"/>
      <c r="R9" s="263"/>
      <c r="S9" s="263"/>
    </row>
    <row r="10" spans="1:19" x14ac:dyDescent="0.3">
      <c r="A10" s="228"/>
      <c r="F10" s="228"/>
      <c r="G10" s="228"/>
    </row>
    <row r="11" spans="1:19" ht="26" x14ac:dyDescent="0.25">
      <c r="A11" s="113" t="s">
        <v>25</v>
      </c>
      <c r="B11" s="113" t="s">
        <v>26</v>
      </c>
      <c r="C11" s="114" t="s">
        <v>27</v>
      </c>
      <c r="D11" s="114" t="s">
        <v>28</v>
      </c>
      <c r="E11" s="113" t="s">
        <v>29</v>
      </c>
      <c r="F11" s="113" t="s">
        <v>30</v>
      </c>
      <c r="G11" s="113" t="s">
        <v>31</v>
      </c>
    </row>
    <row r="12" spans="1:19" ht="31" customHeight="1" x14ac:dyDescent="0.25">
      <c r="A12" s="79">
        <v>1</v>
      </c>
      <c r="B12" s="80" t="s">
        <v>244</v>
      </c>
      <c r="C12" s="81" t="s">
        <v>197</v>
      </c>
      <c r="D12" s="81" t="s">
        <v>425</v>
      </c>
      <c r="E12" s="79" t="s">
        <v>125</v>
      </c>
      <c r="F12" s="79" t="s">
        <v>387</v>
      </c>
      <c r="G12" s="79" t="s">
        <v>126</v>
      </c>
    </row>
    <row r="13" spans="1:19" ht="31" customHeight="1" x14ac:dyDescent="0.25">
      <c r="A13" s="79">
        <v>2</v>
      </c>
      <c r="B13" s="80" t="s">
        <v>388</v>
      </c>
      <c r="C13" s="79" t="s">
        <v>37</v>
      </c>
      <c r="D13" s="81" t="s">
        <v>426</v>
      </c>
      <c r="E13" s="79" t="s">
        <v>125</v>
      </c>
      <c r="F13" s="79" t="s">
        <v>387</v>
      </c>
      <c r="G13" s="79" t="s">
        <v>126</v>
      </c>
    </row>
    <row r="14" spans="1:19" ht="31" customHeight="1" x14ac:dyDescent="0.3">
      <c r="A14" s="79">
        <v>3</v>
      </c>
      <c r="B14" s="324" t="s">
        <v>313</v>
      </c>
      <c r="C14" s="380" t="s">
        <v>37</v>
      </c>
      <c r="D14" s="81" t="s">
        <v>427</v>
      </c>
      <c r="E14" s="79" t="s">
        <v>125</v>
      </c>
      <c r="F14" s="79" t="s">
        <v>387</v>
      </c>
      <c r="G14" s="79" t="s">
        <v>126</v>
      </c>
    </row>
    <row r="15" spans="1:19" ht="40" customHeight="1" x14ac:dyDescent="0.25">
      <c r="A15" s="79">
        <v>4</v>
      </c>
      <c r="B15" s="80" t="s">
        <v>137</v>
      </c>
      <c r="C15" s="511" t="s">
        <v>197</v>
      </c>
      <c r="D15" s="81" t="s">
        <v>428</v>
      </c>
      <c r="E15" s="79" t="s">
        <v>125</v>
      </c>
      <c r="F15" s="79" t="s">
        <v>387</v>
      </c>
      <c r="G15" s="79" t="s">
        <v>126</v>
      </c>
    </row>
    <row r="16" spans="1:19" ht="15" customHeight="1" x14ac:dyDescent="0.25">
      <c r="A16" s="79">
        <v>5</v>
      </c>
      <c r="B16" s="80" t="s">
        <v>56</v>
      </c>
      <c r="C16" s="79" t="s">
        <v>37</v>
      </c>
      <c r="D16" s="81" t="s">
        <v>100</v>
      </c>
      <c r="E16" s="79" t="s">
        <v>111</v>
      </c>
      <c r="F16" s="79" t="s">
        <v>390</v>
      </c>
      <c r="G16" s="79" t="s">
        <v>126</v>
      </c>
    </row>
    <row r="17" spans="1:7" ht="15" customHeight="1" x14ac:dyDescent="0.25">
      <c r="A17" s="79">
        <v>6</v>
      </c>
      <c r="B17" s="80" t="s">
        <v>166</v>
      </c>
      <c r="C17" s="79" t="s">
        <v>37</v>
      </c>
      <c r="D17" s="81" t="s">
        <v>429</v>
      </c>
      <c r="E17" s="79" t="s">
        <v>131</v>
      </c>
      <c r="F17" s="79" t="s">
        <v>390</v>
      </c>
      <c r="G17" s="79" t="s">
        <v>126</v>
      </c>
    </row>
    <row r="18" spans="1:7" ht="15" customHeight="1" x14ac:dyDescent="0.25">
      <c r="A18" s="79">
        <v>7</v>
      </c>
      <c r="B18" s="202" t="s">
        <v>141</v>
      </c>
      <c r="C18" s="380" t="s">
        <v>197</v>
      </c>
      <c r="D18" s="81" t="s">
        <v>429</v>
      </c>
      <c r="E18" s="380" t="s">
        <v>125</v>
      </c>
      <c r="F18" s="336">
        <v>45395</v>
      </c>
      <c r="G18" s="79" t="s">
        <v>126</v>
      </c>
    </row>
    <row r="19" spans="1:7" ht="15" customHeight="1" x14ac:dyDescent="0.3">
      <c r="A19" s="79">
        <v>8</v>
      </c>
      <c r="B19" s="324" t="s">
        <v>391</v>
      </c>
      <c r="C19" s="380" t="s">
        <v>197</v>
      </c>
      <c r="D19" s="81" t="s">
        <v>429</v>
      </c>
      <c r="E19" s="380" t="s">
        <v>125</v>
      </c>
      <c r="F19" s="79" t="s">
        <v>390</v>
      </c>
      <c r="G19" s="79" t="s">
        <v>126</v>
      </c>
    </row>
    <row r="20" spans="1:7" ht="15" customHeight="1" x14ac:dyDescent="0.3">
      <c r="A20" s="79">
        <v>9</v>
      </c>
      <c r="B20" s="324" t="s">
        <v>305</v>
      </c>
      <c r="C20" s="380" t="s">
        <v>197</v>
      </c>
      <c r="D20" s="81" t="s">
        <v>429</v>
      </c>
      <c r="E20" s="380" t="s">
        <v>125</v>
      </c>
      <c r="F20" s="79" t="s">
        <v>390</v>
      </c>
      <c r="G20" s="79" t="s">
        <v>126</v>
      </c>
    </row>
    <row r="21" spans="1:7" ht="15" customHeight="1" x14ac:dyDescent="0.25">
      <c r="A21" s="79">
        <v>10</v>
      </c>
      <c r="B21" s="202" t="s">
        <v>392</v>
      </c>
      <c r="C21" s="380" t="s">
        <v>197</v>
      </c>
      <c r="D21" s="81" t="s">
        <v>429</v>
      </c>
      <c r="E21" s="380" t="s">
        <v>125</v>
      </c>
      <c r="F21" s="79" t="s">
        <v>390</v>
      </c>
      <c r="G21" s="79" t="s">
        <v>126</v>
      </c>
    </row>
    <row r="22" spans="1:7" ht="15" customHeight="1" x14ac:dyDescent="0.3">
      <c r="A22" s="79">
        <v>11</v>
      </c>
      <c r="B22" s="324" t="s">
        <v>393</v>
      </c>
      <c r="C22" s="160" t="s">
        <v>199</v>
      </c>
      <c r="D22" s="81" t="s">
        <v>429</v>
      </c>
      <c r="E22" s="380" t="s">
        <v>125</v>
      </c>
      <c r="F22" s="79" t="s">
        <v>390</v>
      </c>
      <c r="G22" s="79" t="s">
        <v>126</v>
      </c>
    </row>
    <row r="23" spans="1:7" ht="15" customHeight="1" x14ac:dyDescent="0.3">
      <c r="A23" s="79">
        <v>12</v>
      </c>
      <c r="B23" s="202" t="s">
        <v>395</v>
      </c>
      <c r="C23" s="160" t="s">
        <v>199</v>
      </c>
      <c r="D23" s="81" t="s">
        <v>429</v>
      </c>
      <c r="E23" s="380" t="s">
        <v>125</v>
      </c>
      <c r="F23" s="79" t="s">
        <v>390</v>
      </c>
      <c r="G23" s="79" t="s">
        <v>126</v>
      </c>
    </row>
    <row r="24" spans="1:7" ht="27" customHeight="1" x14ac:dyDescent="0.25">
      <c r="A24" s="79">
        <v>13</v>
      </c>
      <c r="B24" s="80" t="s">
        <v>389</v>
      </c>
      <c r="C24" s="79" t="s">
        <v>255</v>
      </c>
      <c r="D24" s="114" t="s">
        <v>430</v>
      </c>
      <c r="E24" s="380" t="s">
        <v>125</v>
      </c>
      <c r="F24" s="79" t="s">
        <v>390</v>
      </c>
      <c r="G24" s="79" t="s">
        <v>126</v>
      </c>
    </row>
    <row r="25" spans="1:7" ht="15" customHeight="1" x14ac:dyDescent="0.3">
      <c r="A25" s="79">
        <v>14</v>
      </c>
      <c r="B25" s="202" t="s">
        <v>396</v>
      </c>
      <c r="C25" s="160" t="s">
        <v>255</v>
      </c>
      <c r="D25" s="81" t="s">
        <v>429</v>
      </c>
      <c r="E25" s="380" t="s">
        <v>125</v>
      </c>
      <c r="F25" s="79" t="s">
        <v>390</v>
      </c>
      <c r="G25" s="79" t="s">
        <v>126</v>
      </c>
    </row>
    <row r="26" spans="1:7" ht="15" customHeight="1" x14ac:dyDescent="0.3">
      <c r="A26" s="79">
        <v>15</v>
      </c>
      <c r="B26" s="80" t="s">
        <v>138</v>
      </c>
      <c r="C26" s="160" t="s">
        <v>255</v>
      </c>
      <c r="D26" s="81" t="s">
        <v>429</v>
      </c>
      <c r="E26" s="380" t="s">
        <v>125</v>
      </c>
      <c r="F26" s="336" t="s">
        <v>390</v>
      </c>
      <c r="G26" s="79" t="s">
        <v>126</v>
      </c>
    </row>
    <row r="27" spans="1:7" ht="15" customHeight="1" x14ac:dyDescent="0.3">
      <c r="A27" s="79">
        <v>16</v>
      </c>
      <c r="B27" s="356" t="s">
        <v>397</v>
      </c>
      <c r="C27" s="160" t="s">
        <v>255</v>
      </c>
      <c r="D27" s="81" t="s">
        <v>429</v>
      </c>
      <c r="E27" s="380" t="s">
        <v>125</v>
      </c>
      <c r="F27" s="79" t="s">
        <v>390</v>
      </c>
      <c r="G27" s="79" t="s">
        <v>126</v>
      </c>
    </row>
    <row r="28" spans="1:7" ht="15" customHeight="1" x14ac:dyDescent="0.3">
      <c r="A28" s="79">
        <v>17</v>
      </c>
      <c r="B28" s="202" t="s">
        <v>398</v>
      </c>
      <c r="C28" s="160" t="s">
        <v>255</v>
      </c>
      <c r="D28" s="81" t="s">
        <v>429</v>
      </c>
      <c r="E28" s="380" t="s">
        <v>125</v>
      </c>
      <c r="F28" s="79" t="s">
        <v>390</v>
      </c>
      <c r="G28" s="79" t="s">
        <v>126</v>
      </c>
    </row>
    <row r="29" spans="1:7" ht="28.5" customHeight="1" x14ac:dyDescent="0.3">
      <c r="A29" s="79">
        <v>18</v>
      </c>
      <c r="B29" s="80" t="s">
        <v>399</v>
      </c>
      <c r="C29" s="160" t="s">
        <v>255</v>
      </c>
      <c r="D29" s="82" t="s">
        <v>431</v>
      </c>
      <c r="E29" s="380" t="s">
        <v>125</v>
      </c>
      <c r="F29" s="79" t="s">
        <v>390</v>
      </c>
      <c r="G29" s="79" t="s">
        <v>126</v>
      </c>
    </row>
    <row r="30" spans="1:7" ht="15" customHeight="1" x14ac:dyDescent="0.3">
      <c r="A30" s="79">
        <v>19</v>
      </c>
      <c r="B30" s="202" t="s">
        <v>394</v>
      </c>
      <c r="C30" s="160" t="s">
        <v>255</v>
      </c>
      <c r="D30" s="81" t="s">
        <v>429</v>
      </c>
      <c r="E30" s="380" t="s">
        <v>125</v>
      </c>
      <c r="F30" s="336">
        <v>45395</v>
      </c>
      <c r="G30" s="79" t="s">
        <v>126</v>
      </c>
    </row>
    <row r="31" spans="1:7" ht="15" customHeight="1" x14ac:dyDescent="0.25">
      <c r="A31" s="315"/>
      <c r="B31" s="251"/>
      <c r="C31" s="315"/>
      <c r="D31" s="124"/>
      <c r="E31" s="315"/>
      <c r="F31" s="315"/>
      <c r="G31" s="315"/>
    </row>
    <row r="32" spans="1:7" ht="15" customHeight="1" x14ac:dyDescent="0.25">
      <c r="A32" s="158"/>
      <c r="B32" s="91" t="s">
        <v>16</v>
      </c>
      <c r="C32" s="91"/>
      <c r="D32" s="91"/>
      <c r="E32" s="345" t="str">
        <f>'ДЦ 63'!$I$22</f>
        <v>Ческис О.И., 1К (Пермский край)</v>
      </c>
      <c r="F32" s="345"/>
      <c r="G32" s="104"/>
    </row>
    <row r="33" spans="1:7" s="264" customFormat="1" ht="15" customHeight="1" x14ac:dyDescent="0.25">
      <c r="A33" s="158"/>
      <c r="B33" s="91"/>
      <c r="C33" s="91"/>
      <c r="D33" s="91"/>
      <c r="E33" s="345"/>
      <c r="F33" s="345"/>
      <c r="G33" s="104"/>
    </row>
    <row r="34" spans="1:7" s="264" customFormat="1" ht="15" customHeight="1" x14ac:dyDescent="0.25">
      <c r="A34" s="158"/>
      <c r="B34" s="91" t="s">
        <v>17</v>
      </c>
      <c r="C34" s="91"/>
      <c r="D34" s="91"/>
      <c r="E34" s="346" t="str">
        <f>'ДЦ 63'!$I$24</f>
        <v>Паклина М.В., ВК (Пермский край)</v>
      </c>
      <c r="F34" s="346"/>
      <c r="G34" s="91"/>
    </row>
    <row r="35" spans="1:7" s="264" customFormat="1" ht="15" customHeight="1" x14ac:dyDescent="0.3">
      <c r="A35" s="158"/>
      <c r="B35" s="90"/>
      <c r="C35" s="90"/>
      <c r="D35" s="90"/>
      <c r="E35" s="90"/>
      <c r="F35" s="90"/>
      <c r="G35" s="90"/>
    </row>
    <row r="36" spans="1:7" s="264" customFormat="1" ht="15" customHeight="1" x14ac:dyDescent="0.3">
      <c r="A36" s="158"/>
      <c r="B36" s="90" t="s">
        <v>89</v>
      </c>
      <c r="C36" s="91"/>
      <c r="D36" s="91"/>
      <c r="E36" s="90" t="str">
        <f>'ДЦ 63'!$I$26</f>
        <v>Паклин П.А., ВК (Пермский край)</v>
      </c>
      <c r="F36" s="91"/>
      <c r="G36" s="90"/>
    </row>
    <row r="37" spans="1:7" s="264" customFormat="1" ht="15" customHeight="1" x14ac:dyDescent="0.3">
      <c r="A37" s="228"/>
      <c r="B37" s="90"/>
      <c r="C37" s="91"/>
      <c r="D37" s="90"/>
      <c r="E37" s="91"/>
      <c r="F37" s="90"/>
      <c r="G37" s="90"/>
    </row>
    <row r="38" spans="1:7" x14ac:dyDescent="0.3">
      <c r="A38" s="228"/>
      <c r="B38" s="90" t="s">
        <v>18</v>
      </c>
      <c r="C38" s="91"/>
      <c r="D38" s="90"/>
      <c r="E38" s="91" t="str">
        <f>'ДЦ 63'!$I$28</f>
        <v>Мошев Д.И., 1К (Пермский край)</v>
      </c>
      <c r="F38" s="90"/>
      <c r="G38" s="90"/>
    </row>
  </sheetData>
  <sheetProtection selectLockedCells="1" selectUnlockedCells="1"/>
  <sortState ref="B21:G32">
    <sortCondition ref="C21:C32"/>
  </sortState>
  <mergeCells count="7">
    <mergeCell ref="A9:C9"/>
    <mergeCell ref="A8:C8"/>
    <mergeCell ref="A1:G1"/>
    <mergeCell ref="A2:G2"/>
    <mergeCell ref="A6:G6"/>
    <mergeCell ref="B3:F3"/>
    <mergeCell ref="B4:G4"/>
  </mergeCells>
  <phoneticPr fontId="9" type="noConversion"/>
  <pageMargins left="0.59" right="0.35" top="0.9055118110236221" bottom="0.35433070866141736" header="0" footer="0"/>
  <pageSetup paperSize="9" scale="95" firstPageNumber="0" fitToWidth="0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tabSelected="1" workbookViewId="0">
      <selection activeCell="A5" sqref="A5"/>
    </sheetView>
  </sheetViews>
  <sheetFormatPr defaultColWidth="9.1796875" defaultRowHeight="12.5" x14ac:dyDescent="0.25"/>
  <cols>
    <col min="1" max="1" width="5.54296875" style="269" customWidth="1"/>
    <col min="2" max="2" width="9.1796875" style="269"/>
    <col min="3" max="3" width="16.1796875" style="269" customWidth="1"/>
    <col min="4" max="4" width="8.26953125" style="269" customWidth="1"/>
    <col min="5" max="5" width="6.81640625" style="269" customWidth="1"/>
    <col min="6" max="6" width="26.26953125" style="269" customWidth="1"/>
    <col min="7" max="7" width="7.26953125" style="269" customWidth="1"/>
    <col min="8" max="8" width="6" style="269" customWidth="1"/>
    <col min="9" max="9" width="5.81640625" style="286" customWidth="1"/>
    <col min="10" max="10" width="6" style="269" customWidth="1"/>
    <col min="11" max="11" width="6.453125" style="269" customWidth="1"/>
    <col min="12" max="12" width="5.1796875" style="269" customWidth="1"/>
    <col min="13" max="13" width="9" style="269" customWidth="1"/>
    <col min="14" max="14" width="7.1796875" style="269" customWidth="1"/>
    <col min="15" max="15" width="6.54296875" style="269" customWidth="1"/>
    <col min="16" max="16" width="10.1796875" style="269" customWidth="1"/>
    <col min="17" max="17" width="15" style="269" customWidth="1"/>
    <col min="18" max="16384" width="9.1796875" style="269"/>
  </cols>
  <sheetData>
    <row r="1" spans="1:17" ht="21" customHeight="1" x14ac:dyDescent="0.5">
      <c r="A1" s="955" t="s">
        <v>114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</row>
    <row r="2" spans="1:17" ht="21" customHeight="1" x14ac:dyDescent="0.5">
      <c r="A2" s="955" t="s">
        <v>115</v>
      </c>
      <c r="B2" s="955"/>
      <c r="C2" s="955"/>
      <c r="D2" s="955"/>
      <c r="E2" s="955"/>
      <c r="F2" s="955"/>
      <c r="G2" s="955"/>
      <c r="H2" s="955"/>
      <c r="I2" s="955"/>
      <c r="J2" s="955"/>
      <c r="K2" s="955"/>
      <c r="L2" s="955"/>
      <c r="M2" s="955"/>
      <c r="N2" s="955"/>
      <c r="O2" s="955"/>
      <c r="P2" s="955"/>
      <c r="Q2" s="955"/>
    </row>
    <row r="3" spans="1:17" ht="21" customHeight="1" x14ac:dyDescent="0.5">
      <c r="A3" s="956" t="s">
        <v>364</v>
      </c>
      <c r="B3" s="956"/>
      <c r="C3" s="956"/>
      <c r="D3" s="956"/>
      <c r="E3" s="956"/>
      <c r="F3" s="956"/>
      <c r="G3" s="956"/>
      <c r="H3" s="956"/>
      <c r="I3" s="956"/>
      <c r="J3" s="956"/>
      <c r="K3" s="956"/>
      <c r="L3" s="956"/>
      <c r="M3" s="956"/>
      <c r="N3" s="956"/>
      <c r="O3" s="956"/>
      <c r="P3" s="956"/>
      <c r="Q3" s="956"/>
    </row>
    <row r="4" spans="1:17" ht="21" customHeight="1" x14ac:dyDescent="0.5">
      <c r="A4" s="955" t="s">
        <v>373</v>
      </c>
      <c r="B4" s="955"/>
      <c r="C4" s="955"/>
      <c r="D4" s="955"/>
      <c r="E4" s="955"/>
      <c r="F4" s="955"/>
      <c r="G4" s="955"/>
      <c r="H4" s="955"/>
      <c r="I4" s="955"/>
      <c r="J4" s="955"/>
      <c r="K4" s="955"/>
      <c r="L4" s="955"/>
      <c r="M4" s="955"/>
      <c r="N4" s="955"/>
      <c r="O4" s="955"/>
      <c r="P4" s="955"/>
      <c r="Q4" s="955"/>
    </row>
    <row r="5" spans="1:17" ht="15" customHeight="1" x14ac:dyDescent="0.6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</row>
    <row r="6" spans="1:17" ht="20.25" customHeight="1" x14ac:dyDescent="0.3">
      <c r="A6" s="957"/>
      <c r="B6" s="957"/>
      <c r="C6" s="957"/>
      <c r="D6" s="957"/>
      <c r="E6" s="957"/>
      <c r="F6" s="957"/>
      <c r="G6" s="957"/>
      <c r="H6" s="957"/>
      <c r="I6" s="957"/>
      <c r="J6" s="957"/>
      <c r="K6" s="957"/>
      <c r="L6" s="957"/>
      <c r="M6" s="957"/>
      <c r="N6" s="957"/>
      <c r="O6" s="957"/>
      <c r="P6" s="957"/>
      <c r="Q6" s="957"/>
    </row>
    <row r="7" spans="1:17" ht="30" x14ac:dyDescent="0.6">
      <c r="A7" s="271"/>
      <c r="B7" s="271"/>
      <c r="C7" s="271"/>
      <c r="D7" s="958" t="s">
        <v>200</v>
      </c>
      <c r="E7" s="958"/>
      <c r="F7" s="958"/>
      <c r="G7" s="958"/>
      <c r="H7" s="958"/>
      <c r="I7" s="958"/>
      <c r="J7" s="958"/>
      <c r="K7" s="958"/>
      <c r="L7" s="958"/>
      <c r="M7" s="958"/>
      <c r="N7" s="958"/>
      <c r="O7" s="272"/>
      <c r="P7" s="272"/>
      <c r="Q7" s="272"/>
    </row>
    <row r="8" spans="1:17" ht="30" x14ac:dyDescent="0.6">
      <c r="A8" s="271"/>
      <c r="B8" s="271"/>
      <c r="C8" s="271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2"/>
      <c r="P8" s="272"/>
      <c r="Q8" s="272"/>
    </row>
    <row r="9" spans="1:17" ht="15.75" customHeight="1" x14ac:dyDescent="0.3">
      <c r="A9" s="271"/>
      <c r="B9" s="271"/>
      <c r="C9" s="959" t="s">
        <v>201</v>
      </c>
      <c r="D9" s="959"/>
      <c r="E9" s="959"/>
      <c r="F9" s="959"/>
      <c r="G9" s="959"/>
      <c r="H9" s="959"/>
      <c r="I9" s="959"/>
      <c r="J9" s="959"/>
      <c r="K9" s="959"/>
      <c r="L9" s="959"/>
      <c r="M9" s="959"/>
      <c r="N9" s="959"/>
      <c r="O9" s="959"/>
      <c r="P9" s="959"/>
      <c r="Q9" s="272"/>
    </row>
    <row r="10" spans="1:17" ht="15.75" customHeight="1" x14ac:dyDescent="0.3">
      <c r="A10" s="274"/>
      <c r="B10" s="274"/>
      <c r="C10" s="959"/>
      <c r="D10" s="959"/>
      <c r="E10" s="959"/>
      <c r="F10" s="959"/>
      <c r="G10" s="959"/>
      <c r="H10" s="959"/>
      <c r="I10" s="959"/>
      <c r="J10" s="959"/>
      <c r="K10" s="959"/>
      <c r="L10" s="959"/>
      <c r="M10" s="959"/>
      <c r="N10" s="959"/>
      <c r="O10" s="959"/>
      <c r="P10" s="959"/>
      <c r="Q10" s="275"/>
    </row>
    <row r="11" spans="1:17" ht="18.75" customHeight="1" x14ac:dyDescent="0.25">
      <c r="A11" s="276"/>
      <c r="B11" s="276"/>
      <c r="C11" s="959"/>
      <c r="D11" s="959"/>
      <c r="E11" s="959"/>
      <c r="F11" s="959"/>
      <c r="G11" s="959"/>
      <c r="H11" s="959"/>
      <c r="I11" s="959"/>
      <c r="J11" s="959"/>
      <c r="K11" s="959"/>
      <c r="L11" s="959"/>
      <c r="M11" s="959"/>
      <c r="N11" s="959"/>
      <c r="O11" s="959"/>
      <c r="P11" s="959"/>
      <c r="Q11" s="275"/>
    </row>
    <row r="12" spans="1:17" ht="12.75" customHeight="1" x14ac:dyDescent="0.3">
      <c r="A12" s="277"/>
      <c r="B12" s="277"/>
      <c r="C12" s="959"/>
      <c r="D12" s="959"/>
      <c r="E12" s="959"/>
      <c r="F12" s="959"/>
      <c r="G12" s="959"/>
      <c r="H12" s="959"/>
      <c r="I12" s="959"/>
      <c r="J12" s="959"/>
      <c r="K12" s="959"/>
      <c r="L12" s="959"/>
      <c r="M12" s="959"/>
      <c r="N12" s="959"/>
      <c r="O12" s="959"/>
      <c r="P12" s="959"/>
      <c r="Q12" s="278"/>
    </row>
    <row r="13" spans="1:17" ht="20.25" customHeight="1" x14ac:dyDescent="0.3">
      <c r="A13" s="277"/>
      <c r="B13" s="277"/>
      <c r="C13" s="959"/>
      <c r="D13" s="959"/>
      <c r="E13" s="959"/>
      <c r="F13" s="959"/>
      <c r="G13" s="959"/>
      <c r="H13" s="959"/>
      <c r="I13" s="959"/>
      <c r="J13" s="959"/>
      <c r="K13" s="959"/>
      <c r="L13" s="959"/>
      <c r="M13" s="959"/>
      <c r="N13" s="959"/>
      <c r="O13" s="959"/>
      <c r="P13" s="959"/>
      <c r="Q13" s="279"/>
    </row>
    <row r="14" spans="1:17" ht="20.25" customHeight="1" x14ac:dyDescent="0.3">
      <c r="A14" s="277"/>
      <c r="B14" s="277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79"/>
    </row>
    <row r="15" spans="1:17" ht="21" customHeight="1" x14ac:dyDescent="0.3">
      <c r="A15" s="277"/>
      <c r="B15" s="277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79"/>
    </row>
    <row r="17" spans="1:19" ht="27.75" customHeight="1" x14ac:dyDescent="0.5">
      <c r="A17" s="281"/>
      <c r="B17" s="281"/>
      <c r="C17" s="960" t="s">
        <v>367</v>
      </c>
      <c r="D17" s="960"/>
      <c r="E17" s="960"/>
      <c r="F17" s="960"/>
      <c r="G17" s="960"/>
      <c r="H17" s="960"/>
      <c r="I17" s="960"/>
      <c r="J17" s="960"/>
      <c r="K17" s="960"/>
      <c r="L17" s="960"/>
      <c r="M17" s="960"/>
      <c r="N17" s="960"/>
      <c r="O17" s="960"/>
      <c r="P17" s="960"/>
      <c r="Q17" s="282"/>
    </row>
    <row r="18" spans="1:19" ht="11.25" customHeight="1" x14ac:dyDescent="0.5">
      <c r="A18" s="281"/>
      <c r="B18" s="281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2"/>
    </row>
    <row r="19" spans="1:19" ht="21" customHeight="1" x14ac:dyDescent="0.5">
      <c r="A19" s="284"/>
      <c r="B19" s="285"/>
      <c r="C19" s="955" t="s">
        <v>366</v>
      </c>
      <c r="D19" s="955"/>
      <c r="E19" s="955"/>
      <c r="F19" s="955"/>
      <c r="G19" s="955"/>
      <c r="H19" s="955"/>
      <c r="I19" s="955"/>
      <c r="J19" s="955"/>
      <c r="K19" s="955"/>
      <c r="L19" s="955"/>
      <c r="M19" s="955"/>
      <c r="N19" s="955"/>
      <c r="O19" s="955"/>
      <c r="P19" s="955"/>
    </row>
    <row r="22" spans="1:19" x14ac:dyDescent="0.25">
      <c r="Q22" s="287"/>
      <c r="S22" s="288"/>
    </row>
    <row r="23" spans="1:19" x14ac:dyDescent="0.25">
      <c r="Q23" s="287"/>
      <c r="S23" s="288"/>
    </row>
    <row r="24" spans="1:19" ht="13" x14ac:dyDescent="0.25">
      <c r="Q24" s="289"/>
    </row>
    <row r="25" spans="1:19" ht="13" x14ac:dyDescent="0.25">
      <c r="F25" s="288"/>
      <c r="Q25" s="289"/>
    </row>
    <row r="26" spans="1:19" ht="13" x14ac:dyDescent="0.25">
      <c r="Q26" s="289"/>
    </row>
    <row r="27" spans="1:19" ht="13" x14ac:dyDescent="0.25">
      <c r="Q27" s="289"/>
    </row>
    <row r="28" spans="1:19" ht="13" x14ac:dyDescent="0.25">
      <c r="Q28" s="289"/>
    </row>
    <row r="29" spans="1:19" ht="13" x14ac:dyDescent="0.25">
      <c r="Q29" s="289"/>
    </row>
    <row r="30" spans="1:19" ht="13" x14ac:dyDescent="0.25">
      <c r="Q30" s="289"/>
    </row>
    <row r="31" spans="1:19" ht="13" x14ac:dyDescent="0.25">
      <c r="Q31" s="289"/>
    </row>
    <row r="32" spans="1:19" ht="13" x14ac:dyDescent="0.25">
      <c r="Q32" s="289"/>
    </row>
    <row r="33" spans="17:17" ht="13" x14ac:dyDescent="0.25">
      <c r="Q33" s="289"/>
    </row>
  </sheetData>
  <mergeCells count="9">
    <mergeCell ref="C19:P19"/>
    <mergeCell ref="A2:Q2"/>
    <mergeCell ref="A1:Q1"/>
    <mergeCell ref="A3:Q3"/>
    <mergeCell ref="A4:Q4"/>
    <mergeCell ref="A6:Q6"/>
    <mergeCell ref="D7:N7"/>
    <mergeCell ref="C9:P13"/>
    <mergeCell ref="C17:P17"/>
  </mergeCells>
  <pageMargins left="0.64" right="0.81" top="0.95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13</vt:i4>
      </vt:variant>
    </vt:vector>
  </HeadingPairs>
  <TitlesOfParts>
    <vt:vector size="45" baseType="lpstr">
      <vt:lpstr>ДЦ 63</vt:lpstr>
      <vt:lpstr>ДЦ 68</vt:lpstr>
      <vt:lpstr>ДЦ 73</vt:lpstr>
      <vt:lpstr>ДЦ 78</vt:lpstr>
      <vt:lpstr>ДЦ 85</vt:lpstr>
      <vt:lpstr>ДЦ 95</vt:lpstr>
      <vt:lpstr>ДЦ 95+</vt:lpstr>
      <vt:lpstr>ДЦЖ 58</vt:lpstr>
      <vt:lpstr>ДЦЖ 63 </vt:lpstr>
      <vt:lpstr>ДЦЖ 68</vt:lpstr>
      <vt:lpstr>ДЦЖ 68+</vt:lpstr>
      <vt:lpstr>Эстафета ДЦ</vt:lpstr>
      <vt:lpstr>Потоки ДЦ</vt:lpstr>
      <vt:lpstr>Жонглирование </vt:lpstr>
      <vt:lpstr>Список</vt:lpstr>
      <vt:lpstr>Р 58</vt:lpstr>
      <vt:lpstr>Р 63</vt:lpstr>
      <vt:lpstr>Р 68</vt:lpstr>
      <vt:lpstr>Р 68+</vt:lpstr>
      <vt:lpstr>ДВ 63</vt:lpstr>
      <vt:lpstr>ДВ 68</vt:lpstr>
      <vt:lpstr>ДВ 73</vt:lpstr>
      <vt:lpstr>ДВ 78</vt:lpstr>
      <vt:lpstr>ДВ 85</vt:lpstr>
      <vt:lpstr>ЭстафетаТ</vt:lpstr>
      <vt:lpstr>ДВ 95</vt:lpstr>
      <vt:lpstr>ДВ 95+</vt:lpstr>
      <vt:lpstr>Потоки ДВ</vt:lpstr>
      <vt:lpstr>Потоки рывок</vt:lpstr>
      <vt:lpstr>Сводная</vt:lpstr>
      <vt:lpstr>Судьи</vt:lpstr>
      <vt:lpstr>Титульный лист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'Жонглирование '!Область_печати</vt:lpstr>
      <vt:lpstr>'Потоки ДЦ'!Область_печати</vt:lpstr>
      <vt:lpstr>Сводная!Область_печати</vt:lpstr>
      <vt:lpstr>Судьи!Область_печати</vt:lpstr>
      <vt:lpstr>'Эстафета ДЦ'!Область_печати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Мошев Дмитрий</cp:lastModifiedBy>
  <cp:lastPrinted>2024-04-14T12:14:40Z</cp:lastPrinted>
  <dcterms:created xsi:type="dcterms:W3CDTF">2018-03-14T18:24:49Z</dcterms:created>
  <dcterms:modified xsi:type="dcterms:W3CDTF">2024-04-14T12:36:51Z</dcterms:modified>
</cp:coreProperties>
</file>